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jfritz\Desktop\General Administrative\PCS Subcommittee\Website Documents\"/>
    </mc:Choice>
  </mc:AlternateContent>
  <xr:revisionPtr revIDLastSave="0" documentId="8_{C1174B4D-0E90-430B-8F85-8FEDB0856DB4}" xr6:coauthVersionLast="47" xr6:coauthVersionMax="47" xr10:uidLastSave="{00000000-0000-0000-0000-000000000000}"/>
  <bookViews>
    <workbookView xWindow="-120" yWindow="-120" windowWidth="29040" windowHeight="16440" activeTab="2" xr2:uid="{00000000-000D-0000-FFFF-FFFF00000000}"/>
  </bookViews>
  <sheets>
    <sheet name="Survey Data" sheetId="17" r:id="rId1"/>
    <sheet name="Wax" sheetId="11" r:id="rId2"/>
    <sheet name="Shell" sheetId="12" r:id="rId3"/>
    <sheet name="Foundry" sheetId="13" r:id="rId4"/>
    <sheet name="Management" sheetId="15" r:id="rId5"/>
    <sheet name="Score Summary and Cert Level" sheetId="16" r:id="rId6"/>
    <sheet name="PC Certification Recommendation" sheetId="18" r:id="rId7"/>
  </sheets>
  <definedNames>
    <definedName name="_xlnm.Print_Area" localSheetId="3">Foundry!$A$6:$N$75</definedName>
    <definedName name="_xlnm.Print_Area" localSheetId="4">Management!$A$6:$R$34</definedName>
    <definedName name="_xlnm.Print_Area" localSheetId="2">Shell!$A$6:$N$91</definedName>
    <definedName name="_xlnm.Print_Area" localSheetId="1">Wax!$A$6:$N$77</definedName>
    <definedName name="_xlnm.Print_Titles" localSheetId="3">Foundry!$1:$5</definedName>
    <definedName name="_xlnm.Print_Titles" localSheetId="4">Management!$1:$5</definedName>
    <definedName name="_xlnm.Print_Titles" localSheetId="2">Shell!$1:$5</definedName>
    <definedName name="_xlnm.Print_Titles" localSheetId="1">Wax!$1:$5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9" i="11" l="1"/>
  <c r="N90" i="12"/>
  <c r="N89" i="12"/>
  <c r="N88" i="12"/>
  <c r="A15" i="18"/>
  <c r="D17" i="18" l="1"/>
  <c r="D23" i="18"/>
  <c r="D19" i="18"/>
  <c r="D18" i="18"/>
  <c r="D16" i="18"/>
  <c r="D12" i="18"/>
  <c r="D11" i="18"/>
  <c r="D10" i="18"/>
  <c r="D9" i="18"/>
  <c r="D8" i="18"/>
  <c r="D7" i="18"/>
  <c r="N23" i="11" l="1"/>
  <c r="E14" i="16" l="1"/>
  <c r="K7" i="16"/>
  <c r="K9" i="16"/>
  <c r="K8" i="16"/>
  <c r="E10" i="16"/>
  <c r="E9" i="16"/>
  <c r="E8" i="16"/>
  <c r="E7" i="16"/>
  <c r="N68" i="12"/>
  <c r="N10" i="11"/>
  <c r="N11" i="11"/>
  <c r="R22" i="15"/>
  <c r="R23" i="15"/>
  <c r="R24" i="15"/>
  <c r="R25" i="15"/>
  <c r="R26" i="15"/>
  <c r="R21" i="15"/>
  <c r="R29" i="15"/>
  <c r="R33" i="15"/>
  <c r="R30" i="15"/>
  <c r="R31" i="15"/>
  <c r="R32" i="15"/>
  <c r="R9" i="15"/>
  <c r="R10" i="15"/>
  <c r="R11" i="15"/>
  <c r="R12" i="15"/>
  <c r="R8" i="15"/>
  <c r="R16" i="15"/>
  <c r="R17" i="15"/>
  <c r="R18" i="15"/>
  <c r="R15" i="15"/>
  <c r="W15" i="15"/>
  <c r="M68" i="12" l="1"/>
  <c r="Q15" i="15" l="1"/>
  <c r="N74" i="13" l="1"/>
  <c r="N73" i="13"/>
  <c r="N70" i="13"/>
  <c r="N69" i="13"/>
  <c r="N68" i="13"/>
  <c r="N67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49" i="13"/>
  <c r="N48" i="13"/>
  <c r="N47" i="13"/>
  <c r="N45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1" i="13"/>
  <c r="N10" i="13"/>
  <c r="N9" i="13"/>
  <c r="N8" i="13"/>
  <c r="N84" i="12"/>
  <c r="N83" i="12"/>
  <c r="N81" i="12"/>
  <c r="N80" i="12"/>
  <c r="N79" i="12"/>
  <c r="N78" i="12"/>
  <c r="N76" i="12"/>
  <c r="N75" i="12"/>
  <c r="N74" i="12"/>
  <c r="N73" i="12"/>
  <c r="N72" i="12"/>
  <c r="N71" i="12"/>
  <c r="N70" i="12"/>
  <c r="N69" i="12"/>
  <c r="N67" i="12"/>
  <c r="N66" i="12"/>
  <c r="N65" i="12"/>
  <c r="N64" i="12"/>
  <c r="N63" i="12"/>
  <c r="N62" i="12"/>
  <c r="N61" i="12"/>
  <c r="N60" i="12"/>
  <c r="N56" i="12"/>
  <c r="N55" i="12"/>
  <c r="N54" i="12"/>
  <c r="N53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5" i="12"/>
  <c r="N33" i="12"/>
  <c r="N32" i="12"/>
  <c r="N31" i="12"/>
  <c r="N29" i="12"/>
  <c r="N28" i="12"/>
  <c r="N27" i="12"/>
  <c r="N26" i="12"/>
  <c r="N25" i="12"/>
  <c r="N24" i="12"/>
  <c r="N23" i="12"/>
  <c r="N22" i="12"/>
  <c r="N21" i="12"/>
  <c r="N20" i="12"/>
  <c r="N19" i="12"/>
  <c r="N15" i="12"/>
  <c r="N14" i="12"/>
  <c r="N12" i="12"/>
  <c r="N11" i="12"/>
  <c r="N10" i="12"/>
  <c r="N9" i="12"/>
  <c r="N8" i="12"/>
  <c r="N63" i="11"/>
  <c r="N62" i="11"/>
  <c r="N61" i="11"/>
  <c r="N60" i="11"/>
  <c r="N59" i="11"/>
  <c r="N58" i="11"/>
  <c r="N57" i="11"/>
  <c r="N56" i="11"/>
  <c r="N55" i="11"/>
  <c r="N54" i="11"/>
  <c r="N51" i="11"/>
  <c r="N50" i="11"/>
  <c r="N48" i="11"/>
  <c r="N47" i="11"/>
  <c r="N46" i="11"/>
  <c r="N45" i="11"/>
  <c r="N44" i="11"/>
  <c r="N43" i="11"/>
  <c r="N42" i="11"/>
  <c r="N41" i="11"/>
  <c r="N40" i="11"/>
  <c r="N37" i="11"/>
  <c r="N36" i="11"/>
  <c r="N35" i="11"/>
  <c r="N34" i="11"/>
  <c r="N33" i="11"/>
  <c r="N32" i="11"/>
  <c r="N31" i="11"/>
  <c r="N30" i="11"/>
  <c r="N29" i="11"/>
  <c r="N28" i="11"/>
  <c r="N27" i="11"/>
  <c r="N25" i="11"/>
  <c r="N24" i="11"/>
  <c r="N22" i="11"/>
  <c r="N21" i="11"/>
  <c r="N20" i="11"/>
  <c r="N19" i="11"/>
  <c r="N18" i="11"/>
  <c r="N15" i="11"/>
  <c r="N14" i="11"/>
  <c r="N13" i="11"/>
  <c r="N9" i="11"/>
  <c r="Q30" i="15"/>
  <c r="Q31" i="15"/>
  <c r="Q32" i="15"/>
  <c r="Q33" i="15"/>
  <c r="Q9" i="15"/>
  <c r="Q10" i="15"/>
  <c r="Q11" i="15"/>
  <c r="Q12" i="15"/>
  <c r="Q16" i="15"/>
  <c r="Q17" i="15"/>
  <c r="Q18" i="15"/>
  <c r="Q21" i="15"/>
  <c r="Q22" i="15"/>
  <c r="Q23" i="15"/>
  <c r="Q24" i="15"/>
  <c r="Q25" i="15"/>
  <c r="Q26" i="15"/>
  <c r="Q29" i="15"/>
  <c r="Q8" i="15"/>
  <c r="M74" i="13"/>
  <c r="M9" i="13"/>
  <c r="M10" i="13"/>
  <c r="M11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5" i="13"/>
  <c r="M47" i="13"/>
  <c r="M48" i="13"/>
  <c r="M49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3" i="13"/>
  <c r="M8" i="13"/>
  <c r="M88" i="12"/>
  <c r="M89" i="12"/>
  <c r="M90" i="12"/>
  <c r="N87" i="12"/>
  <c r="M87" i="12"/>
  <c r="M9" i="12"/>
  <c r="M10" i="12"/>
  <c r="M11" i="12"/>
  <c r="M12" i="12"/>
  <c r="M14" i="12"/>
  <c r="M15" i="12"/>
  <c r="M19" i="12"/>
  <c r="M20" i="12"/>
  <c r="M21" i="12"/>
  <c r="M22" i="12"/>
  <c r="M23" i="12"/>
  <c r="M24" i="12"/>
  <c r="M25" i="12"/>
  <c r="M26" i="12"/>
  <c r="M27" i="12"/>
  <c r="M28" i="12"/>
  <c r="M29" i="12"/>
  <c r="M31" i="12"/>
  <c r="M32" i="12"/>
  <c r="M33" i="12"/>
  <c r="M35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3" i="12"/>
  <c r="M54" i="12"/>
  <c r="M55" i="12"/>
  <c r="M56" i="12"/>
  <c r="M60" i="12"/>
  <c r="M61" i="12"/>
  <c r="M62" i="12"/>
  <c r="M63" i="12"/>
  <c r="M64" i="12"/>
  <c r="M65" i="12"/>
  <c r="M66" i="12"/>
  <c r="M67" i="12"/>
  <c r="M69" i="12"/>
  <c r="M70" i="12"/>
  <c r="M71" i="12"/>
  <c r="M72" i="12"/>
  <c r="M73" i="12"/>
  <c r="M74" i="12"/>
  <c r="M75" i="12"/>
  <c r="M76" i="12"/>
  <c r="M78" i="12"/>
  <c r="M79" i="12"/>
  <c r="M80" i="12"/>
  <c r="M81" i="12"/>
  <c r="M83" i="12"/>
  <c r="M84" i="12"/>
  <c r="M8" i="12"/>
  <c r="Q34" i="15" l="1"/>
  <c r="D29" i="18" s="1"/>
  <c r="R34" i="15"/>
  <c r="H29" i="18" s="1"/>
  <c r="M75" i="13"/>
  <c r="D28" i="18" s="1"/>
  <c r="N75" i="13"/>
  <c r="H28" i="18" s="1"/>
  <c r="M91" i="12"/>
  <c r="D27" i="18" s="1"/>
  <c r="N91" i="12"/>
  <c r="H27" i="18" s="1"/>
  <c r="N67" i="11"/>
  <c r="N68" i="11"/>
  <c r="N69" i="11"/>
  <c r="N70" i="11"/>
  <c r="N71" i="11"/>
  <c r="N72" i="11"/>
  <c r="N73" i="11"/>
  <c r="N74" i="11"/>
  <c r="N75" i="11"/>
  <c r="N76" i="11"/>
  <c r="N66" i="11"/>
  <c r="M71" i="11"/>
  <c r="M72" i="11"/>
  <c r="M73" i="11"/>
  <c r="M74" i="11"/>
  <c r="M75" i="11"/>
  <c r="M76" i="11"/>
  <c r="M70" i="11"/>
  <c r="M69" i="11"/>
  <c r="M68" i="11"/>
  <c r="M67" i="11"/>
  <c r="M66" i="11"/>
  <c r="M59" i="11"/>
  <c r="M62" i="11"/>
  <c r="M63" i="11"/>
  <c r="M57" i="11"/>
  <c r="M55" i="11"/>
  <c r="M61" i="11"/>
  <c r="M58" i="11"/>
  <c r="M56" i="11"/>
  <c r="M60" i="11"/>
  <c r="M54" i="11"/>
  <c r="M44" i="11"/>
  <c r="M42" i="11"/>
  <c r="M45" i="11"/>
  <c r="M48" i="11"/>
  <c r="M46" i="11"/>
  <c r="M47" i="11"/>
  <c r="M51" i="11"/>
  <c r="M49" i="11"/>
  <c r="M50" i="11"/>
  <c r="M41" i="11"/>
  <c r="M40" i="11"/>
  <c r="M43" i="11"/>
  <c r="M37" i="11"/>
  <c r="M36" i="11"/>
  <c r="M34" i="11"/>
  <c r="M33" i="11"/>
  <c r="M31" i="11"/>
  <c r="M30" i="11"/>
  <c r="M28" i="11"/>
  <c r="M27" i="11"/>
  <c r="M25" i="11"/>
  <c r="M24" i="11"/>
  <c r="M23" i="11"/>
  <c r="M22" i="11"/>
  <c r="M21" i="11"/>
  <c r="M20" i="11"/>
  <c r="M19" i="11"/>
  <c r="M18" i="11"/>
  <c r="M15" i="11"/>
  <c r="M14" i="11"/>
  <c r="M13" i="11"/>
  <c r="M11" i="11"/>
  <c r="M10" i="11"/>
  <c r="M9" i="11"/>
  <c r="S34" i="15" l="1"/>
  <c r="K25" i="16" s="1"/>
  <c r="L25" i="16" s="1"/>
  <c r="L29" i="18" s="1"/>
  <c r="O75" i="13"/>
  <c r="K24" i="16" s="1"/>
  <c r="L24" i="16" s="1"/>
  <c r="L28" i="18" s="1"/>
  <c r="O91" i="12"/>
  <c r="K23" i="16" s="1"/>
  <c r="L23" i="16" s="1"/>
  <c r="L27" i="18" s="1"/>
  <c r="M77" i="11"/>
  <c r="D26" i="18" s="1"/>
  <c r="N77" i="11"/>
  <c r="H26" i="18" s="1"/>
  <c r="O77" i="11" l="1"/>
  <c r="K22" i="16" s="1"/>
  <c r="K14" i="16" s="1"/>
  <c r="L31" i="18" l="1"/>
  <c r="D31" i="18"/>
  <c r="H31" i="18"/>
  <c r="L22" i="16"/>
  <c r="L26" i="18" s="1"/>
</calcChain>
</file>

<file path=xl/sharedStrings.xml><?xml version="1.0" encoding="utf-8"?>
<sst xmlns="http://schemas.openxmlformats.org/spreadsheetml/2006/main" count="515" uniqueCount="285">
  <si>
    <t>Pattern</t>
  </si>
  <si>
    <t>Core</t>
  </si>
  <si>
    <t>Monitored</t>
  </si>
  <si>
    <t>Temperature</t>
  </si>
  <si>
    <t>Clamp Pressure</t>
  </si>
  <si>
    <t xml:space="preserve">Injection Pressure </t>
  </si>
  <si>
    <t>Wax Press(es)</t>
  </si>
  <si>
    <t>Leachant</t>
  </si>
  <si>
    <t>pH</t>
  </si>
  <si>
    <t>Illumination</t>
  </si>
  <si>
    <t>Temperature (HVAC)</t>
  </si>
  <si>
    <t>Humidity (HVAC)</t>
  </si>
  <si>
    <t>Wax Temperature</t>
  </si>
  <si>
    <t>Nozzle Temperature</t>
  </si>
  <si>
    <t>Flow Rate</t>
  </si>
  <si>
    <t>Cycle Time</t>
  </si>
  <si>
    <t>Condition/Quality</t>
  </si>
  <si>
    <t>Melt Tank(s)</t>
  </si>
  <si>
    <t>Gage(s)</t>
  </si>
  <si>
    <t>Die(s)</t>
  </si>
  <si>
    <t>Agitation</t>
  </si>
  <si>
    <t>Gate Wax</t>
  </si>
  <si>
    <t>Pattern Wax</t>
  </si>
  <si>
    <t>Soluble Wax</t>
  </si>
  <si>
    <t>Die Release</t>
  </si>
  <si>
    <t>Seal Dip Wax</t>
  </si>
  <si>
    <t>Utility Wax</t>
  </si>
  <si>
    <t>Glue</t>
  </si>
  <si>
    <t>Core Slip</t>
  </si>
  <si>
    <t>Pour Cups</t>
  </si>
  <si>
    <t>Core Chaplets</t>
  </si>
  <si>
    <t>Core Pins</t>
  </si>
  <si>
    <t>Core Preparation</t>
  </si>
  <si>
    <t xml:space="preserve">Injection </t>
  </si>
  <si>
    <t>Pattern Storage</t>
  </si>
  <si>
    <t>Assembly</t>
  </si>
  <si>
    <t>Inspection</t>
  </si>
  <si>
    <t>Wax Conditioning</t>
  </si>
  <si>
    <t xml:space="preserve">Soluble Leach </t>
  </si>
  <si>
    <t>Procedure</t>
  </si>
  <si>
    <t>Education</t>
  </si>
  <si>
    <t>In Practice</t>
  </si>
  <si>
    <t>Platen Temperature</t>
  </si>
  <si>
    <t>Injection Room</t>
  </si>
  <si>
    <t>Assembly Room</t>
  </si>
  <si>
    <t>Air Velocity</t>
  </si>
  <si>
    <t>Humidity</t>
  </si>
  <si>
    <t>Light</t>
  </si>
  <si>
    <t>Addition Scale</t>
  </si>
  <si>
    <t>Alloy Saw</t>
  </si>
  <si>
    <t>Alloy Scale</t>
  </si>
  <si>
    <t>Bar Breaker</t>
  </si>
  <si>
    <t>Casting Furnace</t>
  </si>
  <si>
    <t>Cooling "Sand" Tables/Carts</t>
  </si>
  <si>
    <t>Cooling Tower</t>
  </si>
  <si>
    <t>Furnace Mold Fixtures</t>
  </si>
  <si>
    <t>Mold Manipulators</t>
  </si>
  <si>
    <t>Mold Preheat Furnace</t>
  </si>
  <si>
    <t>Post Cast Fans</t>
  </si>
  <si>
    <t>Spectrometer</t>
  </si>
  <si>
    <t>Alloy</t>
  </si>
  <si>
    <t>Crucible</t>
  </si>
  <si>
    <t>Filter</t>
  </si>
  <si>
    <t>Hot Top</t>
  </si>
  <si>
    <t>Ladle</t>
  </si>
  <si>
    <t>Liner</t>
  </si>
  <si>
    <t>Melt Additions</t>
  </si>
  <si>
    <t>Mold Pour Cup Covers</t>
  </si>
  <si>
    <t>Post  Cast  Insulation</t>
  </si>
  <si>
    <t>Cooling Water Flow Rate</t>
  </si>
  <si>
    <t>Cooling Water Temperature</t>
  </si>
  <si>
    <t>Furnace Leak Up Rate</t>
  </si>
  <si>
    <t>Knock Out Time</t>
  </si>
  <si>
    <t>Mold Preheat Time at Temperature</t>
  </si>
  <si>
    <t>Mold Temperature</t>
  </si>
  <si>
    <t>Oxygen Content in Preheat Furnace</t>
  </si>
  <si>
    <t>Pour Speed</t>
  </si>
  <si>
    <t>Pour Temperature</t>
  </si>
  <si>
    <t>Preheat Unload to Cast Time</t>
  </si>
  <si>
    <t>Roll Over Speed</t>
  </si>
  <si>
    <t>Vacuum at Pour</t>
  </si>
  <si>
    <t>Alloy  Control</t>
  </si>
  <si>
    <t>Auto Pour Program</t>
  </si>
  <si>
    <t>Casting Procedure</t>
  </si>
  <si>
    <t>Foundry Safety Procedures</t>
  </si>
  <si>
    <t>Ingot Cut/Break   and Edge Grind</t>
  </si>
  <si>
    <t>Mold Cooling and Handling Procedure</t>
  </si>
  <si>
    <t>Mold Preheat Procedure</t>
  </si>
  <si>
    <t>Operator Training</t>
  </si>
  <si>
    <t>Mold Holds Metal</t>
  </si>
  <si>
    <t>Shell Room</t>
  </si>
  <si>
    <t>Dewax</t>
  </si>
  <si>
    <t>All</t>
  </si>
  <si>
    <t>Dewax Preparation Temperature</t>
  </si>
  <si>
    <t>Dewax Preparation Light</t>
  </si>
  <si>
    <t>Fans</t>
  </si>
  <si>
    <t>Freezer</t>
  </si>
  <si>
    <t>Robot(s)</t>
  </si>
  <si>
    <t>Conveyor Line(s)</t>
  </si>
  <si>
    <t>Pattern Wash Tank(s)</t>
  </si>
  <si>
    <t>Prewet Tank(s)</t>
  </si>
  <si>
    <t>Scale(s)</t>
  </si>
  <si>
    <t>Mixing Equipment</t>
  </si>
  <si>
    <t>Slurry Tanks</t>
  </si>
  <si>
    <t>Stucco Equipment</t>
  </si>
  <si>
    <t>Mold Cleaning Station(s)</t>
  </si>
  <si>
    <t>Mold Dewax</t>
  </si>
  <si>
    <t>Burnout Furnace(s)</t>
  </si>
  <si>
    <t>Gages</t>
  </si>
  <si>
    <t>Pattern Wash</t>
  </si>
  <si>
    <t>Pattern Wash Rinse</t>
  </si>
  <si>
    <t>Binder(s)</t>
  </si>
  <si>
    <t>Flours</t>
  </si>
  <si>
    <t>DI Water</t>
  </si>
  <si>
    <t>Polymer(s)</t>
  </si>
  <si>
    <t>Wetting Agent(s)</t>
  </si>
  <si>
    <t>Antifoam(s)</t>
  </si>
  <si>
    <t>Bactericide(s)</t>
  </si>
  <si>
    <t>Redip Indicator</t>
  </si>
  <si>
    <t>Chill Coat</t>
  </si>
  <si>
    <t>Cobalt Aluminate</t>
  </si>
  <si>
    <t>Stucco(s)</t>
  </si>
  <si>
    <t>Blue Dye</t>
  </si>
  <si>
    <t>Mold Insulation</t>
  </si>
  <si>
    <t>Mold Repair Cement</t>
  </si>
  <si>
    <t>Vent Plug</t>
  </si>
  <si>
    <t>Temperature measurements</t>
  </si>
  <si>
    <t>pH measurements</t>
  </si>
  <si>
    <t>Shell Testing</t>
  </si>
  <si>
    <t>Mold Weights</t>
  </si>
  <si>
    <t>Pattern washing</t>
  </si>
  <si>
    <t>Mold Drying</t>
  </si>
  <si>
    <t>Final Dry</t>
  </si>
  <si>
    <t>Air Blow Off</t>
  </si>
  <si>
    <t>Slurry Testing</t>
  </si>
  <si>
    <t>Slurry Tank Function</t>
  </si>
  <si>
    <t>Stucco Equipment Function</t>
  </si>
  <si>
    <t>Prewet Tank</t>
  </si>
  <si>
    <t>Burnout</t>
  </si>
  <si>
    <t>Mold Cleaning</t>
  </si>
  <si>
    <t>Promotes PCS in Discussions &amp; Meetings</t>
  </si>
  <si>
    <t>Communication Boards Consistent with plant</t>
  </si>
  <si>
    <t>Has a regular shop floor presence</t>
  </si>
  <si>
    <t>Aware of Dept. Safety Performance</t>
  </si>
  <si>
    <t>Aware of Dept Production Yields</t>
  </si>
  <si>
    <t>Aware of Dept. Delivery Performance</t>
  </si>
  <si>
    <t>Aware of Dept. Cost Performance</t>
  </si>
  <si>
    <t>Aware of Company PC Initiatives</t>
  </si>
  <si>
    <t>General Manager</t>
  </si>
  <si>
    <t>Operations Manager</t>
  </si>
  <si>
    <t>Quality Manager</t>
  </si>
  <si>
    <t>Attends Failure Reviews</t>
  </si>
  <si>
    <t>Documents Failures</t>
  </si>
  <si>
    <t>Conducts Root Cause Analysis</t>
  </si>
  <si>
    <t>Core Integrity</t>
  </si>
  <si>
    <t xml:space="preserve">Deviations Identified </t>
  </si>
  <si>
    <t>No Visual Cracks</t>
  </si>
  <si>
    <t>No Visual Internal Flaking / Debris</t>
  </si>
  <si>
    <t>Insulation Properly Applied</t>
  </si>
  <si>
    <t>No Open Seals</t>
  </si>
  <si>
    <t>No Pin Holes</t>
  </si>
  <si>
    <t>No Undercuts</t>
  </si>
  <si>
    <t>No Broken Patterns</t>
  </si>
  <si>
    <t>Gating Properly Aligned</t>
  </si>
  <si>
    <t>No Die Lines</t>
  </si>
  <si>
    <t>No Sharp Edges</t>
  </si>
  <si>
    <t>No Flow Lines</t>
  </si>
  <si>
    <t>Proper Pattern Dimension</t>
  </si>
  <si>
    <t>Proper Core Integrity</t>
  </si>
  <si>
    <t>Properly Positioned Core</t>
  </si>
  <si>
    <t>Shell Destructive Testing</t>
  </si>
  <si>
    <t>Proper Alloy Chemistry</t>
  </si>
  <si>
    <t>Thermometer - Preheat</t>
  </si>
  <si>
    <t>Thermometer - Casting Unit</t>
  </si>
  <si>
    <t>De-Gas</t>
  </si>
  <si>
    <t>Blanketing Gas</t>
  </si>
  <si>
    <t>Gas Pressure</t>
  </si>
  <si>
    <t>Air</t>
  </si>
  <si>
    <t>Vacuum</t>
  </si>
  <si>
    <t>Are there incentives for PCS enhancements?</t>
  </si>
  <si>
    <t>Does facility have a dedicated PCS leader?</t>
  </si>
  <si>
    <t>Is PCS in the Capital Budget?</t>
  </si>
  <si>
    <t>Is approachable by all employees?</t>
  </si>
  <si>
    <t>Process Control Trained</t>
  </si>
  <si>
    <t>Corrective Actions Identified and taken</t>
  </si>
  <si>
    <t>Review of implimented Corrective Actions</t>
  </si>
  <si>
    <t>Hold Time After Pour</t>
  </si>
  <si>
    <t>Wax</t>
  </si>
  <si>
    <t>Shell</t>
  </si>
  <si>
    <t>Foundry</t>
  </si>
  <si>
    <t>Gold</t>
  </si>
  <si>
    <t>Silver</t>
  </si>
  <si>
    <t>Bronze</t>
  </si>
  <si>
    <t>or above</t>
  </si>
  <si>
    <t>R</t>
  </si>
  <si>
    <t>Pattern Dressing</t>
  </si>
  <si>
    <t>HVAC System</t>
  </si>
  <si>
    <t>Slurry Viscosity</t>
  </si>
  <si>
    <t>Slurry Specific Gravity / Density</t>
  </si>
  <si>
    <t xml:space="preserve"> Dip / Drain / Stucco </t>
  </si>
  <si>
    <t>Shell Weights</t>
  </si>
  <si>
    <t>Thermocouples</t>
  </si>
  <si>
    <t>Foundry Personnel</t>
  </si>
  <si>
    <t>Wax Personnel</t>
  </si>
  <si>
    <t>Shelling Personnel</t>
  </si>
  <si>
    <t>6S or demonstrated maintenance of clean/safe environment</t>
  </si>
  <si>
    <t>Management</t>
  </si>
  <si>
    <t>Score</t>
  </si>
  <si>
    <t xml:space="preserve">Scoring </t>
  </si>
  <si>
    <t>Level</t>
  </si>
  <si>
    <t xml:space="preserve"> </t>
  </si>
  <si>
    <t>Facility Score</t>
  </si>
  <si>
    <t>Supervisor  Wax</t>
  </si>
  <si>
    <t>Supervisor  Shell</t>
  </si>
  <si>
    <t>Supervisor  Foundry</t>
  </si>
  <si>
    <t>Applied Labor  Wax</t>
  </si>
  <si>
    <t>Applied Labor  Shell</t>
  </si>
  <si>
    <t>Applied Labor  Foundry</t>
  </si>
  <si>
    <t>Engr. Manager</t>
  </si>
  <si>
    <t>I. Survey of Wax Area</t>
  </si>
  <si>
    <t>II. Survey of Shell Area</t>
  </si>
  <si>
    <t>III. Survey of Foundry Area</t>
  </si>
  <si>
    <t>IV. Management Survey</t>
  </si>
  <si>
    <t>A. Environment</t>
  </si>
  <si>
    <t>B. Machine</t>
  </si>
  <si>
    <t>C. Materials</t>
  </si>
  <si>
    <t>D. Methods / Procedures / Man Power</t>
  </si>
  <si>
    <t>E. Key Output Variables</t>
  </si>
  <si>
    <t>A. Communications / Visibility</t>
  </si>
  <si>
    <t>B. Financial Support</t>
  </si>
  <si>
    <t>C. Employee Awareness</t>
  </si>
  <si>
    <t>D. Failure Reviews</t>
  </si>
  <si>
    <t>Surveyor:</t>
  </si>
  <si>
    <t>Address:</t>
  </si>
  <si>
    <t>City:</t>
  </si>
  <si>
    <t>Postal Code:</t>
  </si>
  <si>
    <t>Company Name:</t>
  </si>
  <si>
    <t>General Manager:</t>
  </si>
  <si>
    <t>Completed:</t>
  </si>
  <si>
    <t>Started:</t>
  </si>
  <si>
    <t>Operations Manager:</t>
  </si>
  <si>
    <t>Engr. Manager:</t>
  </si>
  <si>
    <t>Quality Manager:</t>
  </si>
  <si>
    <t>Supervisor  Wax:</t>
  </si>
  <si>
    <t>Supervisor  Shell:</t>
  </si>
  <si>
    <t>Supervisor  Foundry:</t>
  </si>
  <si>
    <t>State/Province:</t>
  </si>
  <si>
    <t>Survey Details</t>
  </si>
  <si>
    <t>Main Point of Contact:</t>
  </si>
  <si>
    <t>Email</t>
  </si>
  <si>
    <t>Name</t>
  </si>
  <si>
    <t>Phone / Ext.</t>
  </si>
  <si>
    <t>Foundry Information</t>
  </si>
  <si>
    <t>Is PCS in the Operating Budget?</t>
  </si>
  <si>
    <t>Country:</t>
  </si>
  <si>
    <t>Calibrated / Certified</t>
  </si>
  <si>
    <t>Possible Score        (0-5)</t>
  </si>
  <si>
    <t>Gel Test</t>
  </si>
  <si>
    <t>INVESTMENT CASTING INSTITUTE</t>
  </si>
  <si>
    <t>PROCESS CONTROL STANDARDS CERTIFICATION SURVEY</t>
  </si>
  <si>
    <t>Company Surveyed:</t>
  </si>
  <si>
    <t>Certified Surveyor:</t>
  </si>
  <si>
    <t>Survey Dates:</t>
  </si>
  <si>
    <t>Survey Results:</t>
  </si>
  <si>
    <r>
      <rPr>
        <b/>
        <sz val="11"/>
        <color theme="1"/>
        <rFont val="Calibri"/>
        <family val="2"/>
        <scheme val="minor"/>
      </rPr>
      <t>Surveyor Notes:</t>
    </r>
    <r>
      <rPr>
        <sz val="11"/>
        <color theme="1"/>
        <rFont val="Calibri"/>
        <family val="2"/>
        <scheme val="minor"/>
      </rPr>
      <t xml:space="preserve"> Rank 0-5 or N/A. All visible cells must be filled in.</t>
    </r>
  </si>
  <si>
    <r>
      <rPr>
        <b/>
        <sz val="11"/>
        <color theme="1"/>
        <rFont val="Calibri"/>
        <family val="2"/>
        <scheme val="minor"/>
      </rPr>
      <t>Surveyor Notes:</t>
    </r>
    <r>
      <rPr>
        <sz val="11"/>
        <color theme="1"/>
        <rFont val="Calibri"/>
        <family val="2"/>
        <scheme val="minor"/>
      </rPr>
      <t xml:space="preserve"> Indicate Y or N. All visible cells must be filled in.</t>
    </r>
  </si>
  <si>
    <t>Possible Score             (0-5)</t>
  </si>
  <si>
    <t>Communications Boards in Management Areas</t>
  </si>
  <si>
    <t>Surveyor Comments</t>
  </si>
  <si>
    <t>Survey Results</t>
  </si>
  <si>
    <t>Possible Score</t>
  </si>
  <si>
    <t>Date of Survey Completion</t>
  </si>
  <si>
    <t>email</t>
  </si>
  <si>
    <t>Certification Date</t>
  </si>
  <si>
    <t>Postal Code</t>
  </si>
  <si>
    <t>State/Province</t>
  </si>
  <si>
    <t>City</t>
  </si>
  <si>
    <t>PROCESS CONTROL CERTIFICATION  RECOMMENDATION</t>
  </si>
  <si>
    <t xml:space="preserve">Address </t>
  </si>
  <si>
    <t>Area Level</t>
  </si>
  <si>
    <t>Internal</t>
  </si>
  <si>
    <t>Independent</t>
  </si>
  <si>
    <t>Surveyor Classification (Designate by marking "X"):</t>
  </si>
  <si>
    <t>Telephone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</si>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</sst>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9" fontId="0" fillId="0" borderId="2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10" xfId="0" applyNumberFormat="1" applyBorder="1"/>
    <xf numFmtId="9" fontId="0" fillId="0" borderId="8" xfId="0" applyNumberFormat="1" applyBorder="1"/>
    <xf numFmtId="0" fontId="1" fillId="2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/>
    <xf numFmtId="1" fontId="1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1" fillId="0" borderId="0" xfId="0" applyFont="1" applyBorder="1"/>
    <xf numFmtId="9" fontId="3" fillId="3" borderId="0" xfId="1" applyFont="1" applyFill="1" applyBorder="1" applyAlignment="1"/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6" fillId="0" borderId="1" xfId="2" applyFont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Protection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7" fillId="0" borderId="0" xfId="0" applyFont="1" applyAlignment="1" applyProtection="1"/>
    <xf numFmtId="0" fontId="7" fillId="3" borderId="0" xfId="0" applyFont="1" applyFill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Protection="1"/>
    <xf numFmtId="0" fontId="0" fillId="3" borderId="0" xfId="0" applyFill="1" applyAlignment="1" applyProtection="1">
      <alignment horizontal="left" indent="1"/>
    </xf>
    <xf numFmtId="0" fontId="0" fillId="3" borderId="0" xfId="0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1" fillId="3" borderId="0" xfId="0" applyFont="1" applyFill="1" applyAlignment="1" applyProtection="1">
      <alignment horizontal="left" indent="1"/>
    </xf>
    <xf numFmtId="0" fontId="0" fillId="3" borderId="0" xfId="0" applyFill="1" applyAlignment="1" applyProtection="1">
      <alignment horizontal="right" indent="1"/>
    </xf>
    <xf numFmtId="0" fontId="0" fillId="3" borderId="12" xfId="0" applyFill="1" applyBorder="1" applyAlignment="1" applyProtection="1"/>
    <xf numFmtId="0" fontId="0" fillId="3" borderId="23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/>
      <protection locked="0"/>
    </xf>
    <xf numFmtId="0" fontId="1" fillId="0" borderId="0" xfId="0" applyFont="1" applyProtection="1"/>
    <xf numFmtId="0" fontId="6" fillId="0" borderId="0" xfId="2" applyFont="1" applyBorder="1" applyProtection="1"/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quotePrefix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2" borderId="10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left" indent="3"/>
    </xf>
    <xf numFmtId="0" fontId="1" fillId="2" borderId="8" xfId="0" applyFont="1" applyFill="1" applyBorder="1" applyAlignment="1">
      <alignment horizontal="left" indent="3"/>
    </xf>
    <xf numFmtId="0" fontId="1" fillId="2" borderId="7" xfId="0" applyFont="1" applyFill="1" applyBorder="1" applyAlignment="1">
      <alignment horizontal="left" indent="3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20" xfId="0" applyFont="1" applyFill="1" applyBorder="1" applyAlignment="1">
      <alignment horizontal="left" indent="3"/>
    </xf>
    <xf numFmtId="0" fontId="1" fillId="2" borderId="4" xfId="0" applyFont="1" applyFill="1" applyBorder="1" applyAlignment="1">
      <alignment horizontal="left" indent="3"/>
    </xf>
    <xf numFmtId="0" fontId="0" fillId="3" borderId="12" xfId="0" applyFill="1" applyBorder="1" applyAlignment="1" applyProtection="1">
      <alignment horizontal="left"/>
    </xf>
    <xf numFmtId="0" fontId="7" fillId="3" borderId="0" xfId="0" applyFont="1" applyFill="1" applyAlignment="1" applyProtection="1">
      <alignment horizontal="left" indent="6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 wrapText="1"/>
    </xf>
    <xf numFmtId="0" fontId="0" fillId="3" borderId="24" xfId="0" applyFill="1" applyBorder="1" applyAlignment="1" applyProtection="1">
      <alignment horizontal="left"/>
    </xf>
    <xf numFmtId="14" fontId="0" fillId="3" borderId="12" xfId="0" applyNumberFormat="1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14" fontId="0" fillId="3" borderId="24" xfId="0" applyNumberFormat="1" applyFill="1" applyBorder="1" applyAlignment="1" applyProtection="1">
      <alignment horizontal="center"/>
    </xf>
    <xf numFmtId="0" fontId="0" fillId="3" borderId="24" xfId="0" applyFill="1" applyBorder="1" applyAlignment="1" applyProtection="1">
      <alignment horizontal="center"/>
    </xf>
    <xf numFmtId="164" fontId="0" fillId="3" borderId="12" xfId="0" applyNumberFormat="1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19" xfId="0" applyFill="1" applyBorder="1" applyAlignment="1" applyProtection="1">
      <alignment horizontal="left" vertical="top" wrapText="1"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21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left" vertical="top" wrapText="1"/>
      <protection locked="0"/>
    </xf>
  </cellXfs>
  <cellStyles count="3">
    <cellStyle name="Hyperlink" xfId="2" builtinId="8"/>
    <cellStyle name="Normal" xfId="0" builtinId="0"/>
    <cellStyle name="Percent" xfId="1" builtinId="5"/>
  </cellStyles>
  <dxfs count="36">
    <dxf>
      <font>
        <b/>
        <i val="0"/>
      </font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46464</xdr:colOff>
      <xdr:row>0</xdr:row>
      <xdr:rowOff>55756</xdr:rowOff>
    </xdr:from>
    <xdr:to>
      <xdr:col>1</xdr:col>
      <xdr:colOff>171826</xdr:colOff>
      <xdr:row>2</xdr:row>
      <xdr:rowOff>6062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ED4879-D035-43EC-8008-57D26E683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64" y="55756"/>
          <a:ext cx="334447" cy="331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49696</xdr:colOff>
      <xdr:row>0</xdr:row>
      <xdr:rowOff>49694</xdr:rowOff>
    </xdr:from>
    <xdr:to>
      <xdr:col>2</xdr:col>
      <xdr:colOff>44556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730DBA-50A1-62AB-AB62-18336D19B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96" y="49694"/>
          <a:ext cx="334447" cy="3313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47625</xdr:rowOff>
    </xdr:from>
    <xdr:to>
      <xdr:col>2</xdr:col>
      <xdr:colOff>24884</xdr:colOff>
      <xdr:row>1</xdr:row>
      <xdr:rowOff>188431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04A0D8-FB57-4DD9-BED1-D59E3C7F2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47625"/>
          <a:ext cx="334447" cy="3313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33338</xdr:colOff>
      <xdr:row>0</xdr:row>
      <xdr:rowOff>47625</xdr:rowOff>
    </xdr:from>
    <xdr:to>
      <xdr:col>2</xdr:col>
      <xdr:colOff>34410</xdr:colOff>
      <xdr:row>1</xdr:row>
      <xdr:rowOff>188431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4BA060-3DCA-487C-9BF5-C7A4F079A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8" y="47625"/>
          <a:ext cx="334447" cy="331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26276</xdr:colOff>
      <xdr:row>0</xdr:row>
      <xdr:rowOff>45983</xdr:rowOff>
    </xdr:from>
    <xdr:to>
      <xdr:col>2</xdr:col>
      <xdr:colOff>25706</xdr:colOff>
      <xdr:row>1</xdr:row>
      <xdr:rowOff>186789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D48896-B810-4E33-9B3C-201EFD694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6" y="45983"/>
          <a:ext cx="334447" cy="3313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52388</xdr:rowOff>
    </xdr:from>
    <xdr:to>
      <xdr:col>2</xdr:col>
      <xdr:colOff>20122</xdr:colOff>
      <xdr:row>2</xdr:row>
      <xdr:rowOff>2694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EC0D36-4C21-4A17-9E4E-53CD290AE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2388"/>
          <a:ext cx="334447" cy="3313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88281</xdr:colOff>
      <xdr:row>0</xdr:row>
      <xdr:rowOff>37171</xdr:rowOff>
    </xdr:from>
    <xdr:to>
      <xdr:col>2</xdr:col>
      <xdr:colOff>185854</xdr:colOff>
      <xdr:row>2</xdr:row>
      <xdr:rowOff>47226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D45365-6BAB-4301-8EBC-BB26F2EF9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81" y="37171"/>
          <a:ext cx="413524" cy="40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showGridLines="0" zoomScale="205" zoomScaleNormal="205" workbookViewId="0">
      <selection activeCell="D6" sqref="D6"/>
    </sheetView>
  </sheetViews>
  <sheetFormatPr defaultRowHeight="15" x14ac:dyDescent="0.25"/>
  <cols>
    <col min="1" max="1" width="3.140625" style="43" customWidth="1"/>
    <col min="2" max="2" width="3" customWidth="1"/>
    <col min="3" max="3" width="19.28515625" customWidth="1"/>
    <col min="4" max="4" width="27.28515625" customWidth="1"/>
    <col min="5" max="5" width="2.28515625" customWidth="1"/>
    <col min="6" max="6" width="34.140625" customWidth="1"/>
    <col min="7" max="7" width="2.42578125" customWidth="1"/>
    <col min="8" max="8" width="25" customWidth="1"/>
  </cols>
  <sheetData>
    <row r="1" spans="1:8" x14ac:dyDescent="0.25">
      <c r="C1" s="53" t="s">
        <v>258</v>
      </c>
    </row>
    <row r="2" spans="1:8" x14ac:dyDescent="0.25">
      <c r="C2" s="53" t="s">
        <v>259</v>
      </c>
    </row>
    <row r="5" spans="1:8" x14ac:dyDescent="0.25">
      <c r="A5" s="43" t="s">
        <v>247</v>
      </c>
    </row>
    <row r="6" spans="1:8" x14ac:dyDescent="0.25">
      <c r="B6" t="s">
        <v>239</v>
      </c>
      <c r="D6" s="63"/>
    </row>
    <row r="7" spans="1:8" x14ac:dyDescent="0.25">
      <c r="B7" t="s">
        <v>238</v>
      </c>
      <c r="D7" s="63"/>
    </row>
    <row r="9" spans="1:8" s="44" customFormat="1" x14ac:dyDescent="0.25">
      <c r="D9" s="44" t="s">
        <v>250</v>
      </c>
      <c r="F9" s="44" t="s">
        <v>249</v>
      </c>
      <c r="H9" s="44" t="s">
        <v>251</v>
      </c>
    </row>
    <row r="10" spans="1:8" x14ac:dyDescent="0.25">
      <c r="B10" t="s">
        <v>232</v>
      </c>
      <c r="D10" s="64"/>
      <c r="F10" s="65"/>
      <c r="H10" s="64"/>
    </row>
    <row r="11" spans="1:8" s="68" customFormat="1" ht="15.75" thickBot="1" x14ac:dyDescent="0.3">
      <c r="A11" s="90"/>
      <c r="D11" s="84"/>
      <c r="F11" s="91"/>
      <c r="H11" s="84"/>
    </row>
    <row r="12" spans="1:8" s="68" customFormat="1" ht="15.75" thickBot="1" x14ac:dyDescent="0.3">
      <c r="A12" s="90"/>
      <c r="B12" s="68" t="s">
        <v>282</v>
      </c>
      <c r="D12" s="84"/>
      <c r="E12" s="89"/>
      <c r="F12" s="68" t="s">
        <v>280</v>
      </c>
      <c r="G12" s="89"/>
      <c r="H12" s="84" t="s">
        <v>281</v>
      </c>
    </row>
    <row r="13" spans="1:8" s="68" customFormat="1" x14ac:dyDescent="0.25">
      <c r="A13" s="90"/>
    </row>
    <row r="14" spans="1:8" x14ac:dyDescent="0.25">
      <c r="A14" s="43" t="s">
        <v>252</v>
      </c>
    </row>
    <row r="15" spans="1:8" x14ac:dyDescent="0.25">
      <c r="B15" t="s">
        <v>236</v>
      </c>
      <c r="D15" s="93"/>
      <c r="E15" s="93"/>
      <c r="F15" s="93"/>
    </row>
    <row r="16" spans="1:8" x14ac:dyDescent="0.25">
      <c r="B16" t="s">
        <v>233</v>
      </c>
      <c r="D16" s="93"/>
      <c r="E16" s="93"/>
      <c r="F16" s="93"/>
    </row>
    <row r="17" spans="2:8" x14ac:dyDescent="0.25">
      <c r="B17" t="s">
        <v>234</v>
      </c>
      <c r="D17" s="66"/>
      <c r="E17" s="60"/>
      <c r="F17" s="60"/>
    </row>
    <row r="18" spans="2:8" x14ac:dyDescent="0.25">
      <c r="B18" t="s">
        <v>246</v>
      </c>
      <c r="D18" s="67"/>
      <c r="E18" s="60"/>
      <c r="F18" s="60"/>
    </row>
    <row r="19" spans="2:8" x14ac:dyDescent="0.25">
      <c r="B19" t="s">
        <v>235</v>
      </c>
      <c r="D19" s="67"/>
      <c r="E19" s="60"/>
      <c r="F19" s="60"/>
    </row>
    <row r="20" spans="2:8" x14ac:dyDescent="0.25">
      <c r="B20" t="s">
        <v>254</v>
      </c>
      <c r="D20" s="67"/>
      <c r="E20" s="60"/>
      <c r="F20" s="60"/>
      <c r="G20" s="68"/>
    </row>
    <row r="21" spans="2:8" x14ac:dyDescent="0.25">
      <c r="D21" s="1"/>
    </row>
    <row r="22" spans="2:8" s="44" customFormat="1" x14ac:dyDescent="0.25">
      <c r="D22" s="44" t="s">
        <v>250</v>
      </c>
      <c r="F22" s="44" t="s">
        <v>249</v>
      </c>
      <c r="H22" s="44" t="s">
        <v>251</v>
      </c>
    </row>
    <row r="23" spans="2:8" x14ac:dyDescent="0.25">
      <c r="B23" t="s">
        <v>248</v>
      </c>
      <c r="D23" s="64"/>
      <c r="F23" s="64"/>
      <c r="H23" s="64"/>
    </row>
    <row r="24" spans="2:8" x14ac:dyDescent="0.25">
      <c r="B24" t="s">
        <v>237</v>
      </c>
      <c r="D24" s="64"/>
      <c r="F24" s="64"/>
      <c r="H24" s="64"/>
    </row>
    <row r="25" spans="2:8" x14ac:dyDescent="0.25">
      <c r="B25" t="s">
        <v>240</v>
      </c>
      <c r="D25" s="64"/>
      <c r="F25" s="64"/>
      <c r="H25" s="64"/>
    </row>
    <row r="26" spans="2:8" x14ac:dyDescent="0.25">
      <c r="B26" t="s">
        <v>241</v>
      </c>
      <c r="D26" s="64"/>
      <c r="F26" s="64"/>
      <c r="H26" s="64"/>
    </row>
    <row r="27" spans="2:8" x14ac:dyDescent="0.25">
      <c r="B27" t="s">
        <v>242</v>
      </c>
      <c r="D27" s="64"/>
      <c r="F27" s="64"/>
      <c r="H27" s="64"/>
    </row>
    <row r="28" spans="2:8" x14ac:dyDescent="0.25">
      <c r="B28" t="s">
        <v>243</v>
      </c>
      <c r="D28" s="64"/>
      <c r="F28" s="64"/>
      <c r="H28" s="64"/>
    </row>
    <row r="29" spans="2:8" x14ac:dyDescent="0.25">
      <c r="B29" t="s">
        <v>244</v>
      </c>
      <c r="D29" s="64"/>
      <c r="F29" s="64"/>
      <c r="H29" s="64"/>
    </row>
    <row r="30" spans="2:8" x14ac:dyDescent="0.25">
      <c r="B30" t="s">
        <v>245</v>
      </c>
      <c r="D30" s="64"/>
      <c r="F30" s="64"/>
      <c r="H30" s="64"/>
    </row>
  </sheetData>
  <sheetProtection algorithmName="SHA-512" hashValue="rBLY5qdxz5zGqK4PR8twsdBsA/MPiZUJSZxm9SbQe9J8G5SEekXi/IaSh1XHfHDRKshSBGIUyTM0fbuFYKtXXg==" saltValue="U50Yny34cDHBVtczoUMe8w==" spinCount="100000" sheet="1" objects="1" scenarios="1" selectLockedCells="1"/>
  <mergeCells count="2">
    <mergeCell ref="D15:F15"/>
    <mergeCell ref="D16:F16"/>
  </mergeCells>
  <pageMargins left="0.7" right="0.7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7"/>
  <sheetViews>
    <sheetView showGridLines="0" zoomScale="145" zoomScaleNormal="145" workbookViewId="0">
      <pane ySplit="5" topLeftCell="A6" activePane="bottomLeft" state="frozen"/>
      <selection activeCell="AB14" sqref="AB14"/>
      <selection pane="bottomLeft" activeCell="F9" sqref="F9"/>
    </sheetView>
  </sheetViews>
  <sheetFormatPr defaultColWidth="9.140625" defaultRowHeight="15" x14ac:dyDescent="0.25"/>
  <cols>
    <col min="1" max="1" width="2.42578125" style="8" customWidth="1"/>
    <col min="2" max="2" width="2.5703125" style="8" customWidth="1"/>
    <col min="3" max="3" width="3.140625" style="8" customWidth="1"/>
    <col min="4" max="4" width="2.140625" style="15" bestFit="1" customWidth="1"/>
    <col min="5" max="5" width="25" style="12" bestFit="1" customWidth="1"/>
    <col min="6" max="6" width="10.140625" style="17" bestFit="1" customWidth="1"/>
    <col min="7" max="7" width="10.5703125" style="17" bestFit="1" customWidth="1"/>
    <col min="8" max="8" width="10.140625" style="17" bestFit="1" customWidth="1"/>
    <col min="9" max="9" width="9.7109375" style="17" bestFit="1" customWidth="1"/>
    <col min="10" max="10" width="10.140625" style="17" bestFit="1" customWidth="1"/>
    <col min="11" max="11" width="10.140625" style="17" customWidth="1"/>
    <col min="12" max="12" width="2.5703125" style="17" customWidth="1"/>
    <col min="13" max="13" width="10.140625" style="17" customWidth="1"/>
    <col min="14" max="14" width="9.140625" style="17"/>
    <col min="15" max="16384" width="9.140625" style="8"/>
  </cols>
  <sheetData>
    <row r="1" spans="1:14" customFormat="1" x14ac:dyDescent="0.25">
      <c r="A1" s="43"/>
      <c r="C1" s="53" t="s">
        <v>258</v>
      </c>
    </row>
    <row r="2" spans="1:14" customFormat="1" x14ac:dyDescent="0.25">
      <c r="A2" s="43"/>
      <c r="C2" s="53" t="s">
        <v>259</v>
      </c>
    </row>
    <row r="3" spans="1:14" customFormat="1" x14ac:dyDescent="0.25">
      <c r="A3" s="43"/>
    </row>
    <row r="4" spans="1:14" customFormat="1" x14ac:dyDescent="0.25">
      <c r="A4" s="43"/>
      <c r="C4" t="s">
        <v>264</v>
      </c>
    </row>
    <row r="5" spans="1:14" ht="45" customHeight="1" x14ac:dyDescent="0.25">
      <c r="A5" s="94"/>
      <c r="B5" s="95"/>
      <c r="C5" s="95"/>
      <c r="D5" s="95"/>
      <c r="E5" s="95"/>
      <c r="F5" s="13" t="s">
        <v>255</v>
      </c>
      <c r="G5" s="13" t="s">
        <v>2</v>
      </c>
      <c r="H5" s="13" t="s">
        <v>39</v>
      </c>
      <c r="I5" s="13" t="s">
        <v>40</v>
      </c>
      <c r="J5" s="13" t="s">
        <v>41</v>
      </c>
      <c r="K5" s="13" t="s">
        <v>155</v>
      </c>
      <c r="L5" s="13"/>
      <c r="M5" s="13" t="s">
        <v>256</v>
      </c>
      <c r="N5" s="9" t="s">
        <v>211</v>
      </c>
    </row>
    <row r="6" spans="1:14" x14ac:dyDescent="0.25">
      <c r="A6" s="28" t="s">
        <v>219</v>
      </c>
      <c r="F6" s="13"/>
      <c r="G6" s="13"/>
      <c r="H6" s="13"/>
      <c r="I6" s="13"/>
      <c r="J6" s="13"/>
      <c r="K6" s="13"/>
      <c r="L6" s="13"/>
      <c r="M6" s="13"/>
      <c r="N6" s="9"/>
    </row>
    <row r="7" spans="1:14" x14ac:dyDescent="0.25">
      <c r="B7" s="5" t="s">
        <v>223</v>
      </c>
    </row>
    <row r="8" spans="1:14" x14ac:dyDescent="0.25">
      <c r="B8" s="5"/>
      <c r="C8" s="5" t="s">
        <v>43</v>
      </c>
    </row>
    <row r="9" spans="1:14" x14ac:dyDescent="0.25">
      <c r="B9" s="5"/>
      <c r="C9" s="5"/>
      <c r="D9" s="16" t="s">
        <v>194</v>
      </c>
      <c r="E9" s="10" t="s">
        <v>10</v>
      </c>
      <c r="F9" s="55"/>
      <c r="G9" s="55"/>
      <c r="H9" s="55"/>
      <c r="I9" s="55"/>
      <c r="J9" s="55"/>
      <c r="K9" s="55"/>
      <c r="L9" s="18"/>
      <c r="M9" s="6">
        <f>IF(OR(D9="R",D9="Y"),5,"")</f>
        <v>5</v>
      </c>
      <c r="N9" s="72" t="str">
        <f>IFERROR(IF(OR(D9="R",D9="Y"),AVERAGE(F9:K9),""),"")</f>
        <v/>
      </c>
    </row>
    <row r="10" spans="1:14" x14ac:dyDescent="0.25">
      <c r="B10" s="5"/>
      <c r="C10" s="5"/>
      <c r="D10" s="69"/>
      <c r="E10" s="11" t="s">
        <v>11</v>
      </c>
      <c r="F10" s="54"/>
      <c r="G10" s="54"/>
      <c r="H10" s="54"/>
      <c r="I10" s="54"/>
      <c r="J10" s="54"/>
      <c r="K10" s="54"/>
      <c r="L10" s="18"/>
      <c r="M10" s="6" t="str">
        <f>IF(OR(D10="R",D10="Y"),5,"")</f>
        <v/>
      </c>
      <c r="N10" s="72" t="str">
        <f>IFERROR(IF(OR(D10="R",D10="Y"),AVERAGE(F10:K10),""),"")</f>
        <v/>
      </c>
    </row>
    <row r="11" spans="1:14" x14ac:dyDescent="0.25">
      <c r="B11" s="5"/>
      <c r="C11" s="5"/>
      <c r="D11" s="69"/>
      <c r="E11" s="11" t="s">
        <v>9</v>
      </c>
      <c r="F11" s="54"/>
      <c r="G11" s="54"/>
      <c r="H11" s="54"/>
      <c r="I11" s="54"/>
      <c r="J11" s="54"/>
      <c r="K11" s="54"/>
      <c r="L11" s="18"/>
      <c r="M11" s="6" t="str">
        <f>IF(OR(D11="R",D11="Y"),5,"")</f>
        <v/>
      </c>
      <c r="N11" s="72" t="str">
        <f>IFERROR(IF(OR(D11="R",D11="Y"),AVERAGE(F11:K11),""),"")</f>
        <v/>
      </c>
    </row>
    <row r="12" spans="1:14" x14ac:dyDescent="0.25">
      <c r="B12" s="5"/>
      <c r="C12" s="5" t="s">
        <v>44</v>
      </c>
      <c r="N12" s="73"/>
    </row>
    <row r="13" spans="1:14" x14ac:dyDescent="0.25">
      <c r="B13" s="5"/>
      <c r="C13" s="5"/>
      <c r="D13" s="16" t="s">
        <v>194</v>
      </c>
      <c r="E13" s="10" t="s">
        <v>10</v>
      </c>
      <c r="F13" s="55"/>
      <c r="G13" s="55"/>
      <c r="H13" s="55"/>
      <c r="I13" s="55"/>
      <c r="J13" s="55"/>
      <c r="K13" s="55"/>
      <c r="L13" s="18"/>
      <c r="M13" s="6">
        <f>IF(OR(D13="R",D13="Y"),5,"")</f>
        <v>5</v>
      </c>
      <c r="N13" s="72" t="str">
        <f>IFERROR(IF(OR(D13="R",D13="Y"),AVERAGE(F13:K13),""),"")</f>
        <v/>
      </c>
    </row>
    <row r="14" spans="1:14" x14ac:dyDescent="0.25">
      <c r="B14" s="5"/>
      <c r="C14" s="5"/>
      <c r="D14" s="69"/>
      <c r="E14" s="11" t="s">
        <v>11</v>
      </c>
      <c r="F14" s="54"/>
      <c r="G14" s="54"/>
      <c r="H14" s="54"/>
      <c r="I14" s="54"/>
      <c r="J14" s="54"/>
      <c r="K14" s="54"/>
      <c r="L14" s="18"/>
      <c r="M14" s="6" t="str">
        <f>IF(OR(D14="R",D14="Y"),5,"")</f>
        <v/>
      </c>
      <c r="N14" s="72" t="str">
        <f>IFERROR(IF(OR(D14="R",D14="Y"),AVERAGE(F14:K14),""),"")</f>
        <v/>
      </c>
    </row>
    <row r="15" spans="1:14" x14ac:dyDescent="0.25">
      <c r="B15" s="5"/>
      <c r="C15" s="5"/>
      <c r="D15" s="69"/>
      <c r="E15" s="11" t="s">
        <v>9</v>
      </c>
      <c r="F15" s="54"/>
      <c r="G15" s="54"/>
      <c r="H15" s="54"/>
      <c r="I15" s="54"/>
      <c r="J15" s="54"/>
      <c r="K15" s="54"/>
      <c r="L15" s="18"/>
      <c r="M15" s="6" t="str">
        <f>IF(OR(D15="R",D15="Y"),5,"")</f>
        <v/>
      </c>
      <c r="N15" s="72" t="str">
        <f>IFERROR(IF(OR(D15="R",D15="Y"),AVERAGE(F15:K15),""),"")</f>
        <v/>
      </c>
    </row>
    <row r="16" spans="1:14" x14ac:dyDescent="0.25">
      <c r="B16" s="5"/>
      <c r="C16" s="5"/>
      <c r="D16" s="16"/>
      <c r="E16" s="11"/>
      <c r="F16" s="18"/>
      <c r="G16" s="18"/>
      <c r="H16" s="18"/>
      <c r="I16" s="18"/>
      <c r="J16" s="18"/>
      <c r="K16" s="18"/>
      <c r="L16" s="18"/>
      <c r="M16" s="6"/>
      <c r="N16" s="72"/>
    </row>
    <row r="17" spans="2:14" x14ac:dyDescent="0.25">
      <c r="B17" s="7" t="s">
        <v>224</v>
      </c>
      <c r="M17" s="70"/>
      <c r="N17" s="73"/>
    </row>
    <row r="18" spans="2:14" x14ac:dyDescent="0.25">
      <c r="B18" s="7"/>
      <c r="C18" s="5" t="s">
        <v>6</v>
      </c>
      <c r="E18" s="8"/>
      <c r="F18" s="18"/>
      <c r="G18" s="18"/>
      <c r="H18" s="18"/>
      <c r="I18" s="18"/>
      <c r="J18" s="18"/>
      <c r="K18" s="18"/>
      <c r="L18" s="18"/>
      <c r="M18" s="6" t="str">
        <f t="shared" ref="M18:M25" si="0">IF(OR(D18="R",D18="Y"),5,"")</f>
        <v/>
      </c>
      <c r="N18" s="72" t="str">
        <f t="shared" ref="N18:N25" si="1">IFERROR(IF(OR(D18="R",D18="Y"),AVERAGE(F18:K18),""),"")</f>
        <v/>
      </c>
    </row>
    <row r="19" spans="2:14" x14ac:dyDescent="0.25">
      <c r="B19" s="7"/>
      <c r="C19" s="5"/>
      <c r="D19" s="16" t="s">
        <v>194</v>
      </c>
      <c r="E19" s="10" t="s">
        <v>4</v>
      </c>
      <c r="F19" s="55"/>
      <c r="G19" s="55"/>
      <c r="H19" s="55"/>
      <c r="I19" s="55"/>
      <c r="J19" s="55"/>
      <c r="K19" s="55"/>
      <c r="L19" s="18"/>
      <c r="M19" s="6">
        <f t="shared" si="0"/>
        <v>5</v>
      </c>
      <c r="N19" s="72" t="str">
        <f t="shared" si="1"/>
        <v/>
      </c>
    </row>
    <row r="20" spans="2:14" x14ac:dyDescent="0.25">
      <c r="B20" s="7"/>
      <c r="C20" s="5"/>
      <c r="D20" s="16" t="s">
        <v>194</v>
      </c>
      <c r="E20" s="10" t="s">
        <v>15</v>
      </c>
      <c r="F20" s="55"/>
      <c r="G20" s="55"/>
      <c r="H20" s="55"/>
      <c r="I20" s="55"/>
      <c r="J20" s="55"/>
      <c r="K20" s="55"/>
      <c r="L20" s="18"/>
      <c r="M20" s="6">
        <f t="shared" si="0"/>
        <v>5</v>
      </c>
      <c r="N20" s="72" t="str">
        <f t="shared" si="1"/>
        <v/>
      </c>
    </row>
    <row r="21" spans="2:14" x14ac:dyDescent="0.25">
      <c r="B21" s="7"/>
      <c r="C21" s="5"/>
      <c r="D21" s="16" t="s">
        <v>194</v>
      </c>
      <c r="E21" s="10" t="s">
        <v>5</v>
      </c>
      <c r="F21" s="55"/>
      <c r="G21" s="55"/>
      <c r="H21" s="55"/>
      <c r="I21" s="55"/>
      <c r="J21" s="55"/>
      <c r="K21" s="55"/>
      <c r="L21" s="18"/>
      <c r="M21" s="6">
        <f t="shared" si="0"/>
        <v>5</v>
      </c>
      <c r="N21" s="72" t="str">
        <f t="shared" si="1"/>
        <v/>
      </c>
    </row>
    <row r="22" spans="2:14" x14ac:dyDescent="0.25">
      <c r="B22" s="7"/>
      <c r="C22" s="5"/>
      <c r="D22" s="16" t="s">
        <v>194</v>
      </c>
      <c r="E22" s="10" t="s">
        <v>13</v>
      </c>
      <c r="F22" s="55"/>
      <c r="G22" s="55"/>
      <c r="H22" s="55"/>
      <c r="I22" s="55"/>
      <c r="J22" s="55"/>
      <c r="K22" s="55"/>
      <c r="L22" s="18"/>
      <c r="M22" s="6">
        <f t="shared" si="0"/>
        <v>5</v>
      </c>
      <c r="N22" s="72" t="str">
        <f t="shared" si="1"/>
        <v/>
      </c>
    </row>
    <row r="23" spans="2:14" x14ac:dyDescent="0.25">
      <c r="B23" s="7"/>
      <c r="C23" s="5"/>
      <c r="D23" s="16" t="s">
        <v>194</v>
      </c>
      <c r="E23" s="10" t="s">
        <v>42</v>
      </c>
      <c r="F23" s="55"/>
      <c r="G23" s="55"/>
      <c r="H23" s="55"/>
      <c r="I23" s="55"/>
      <c r="J23" s="55"/>
      <c r="K23" s="55"/>
      <c r="L23" s="18"/>
      <c r="M23" s="6">
        <f t="shared" si="0"/>
        <v>5</v>
      </c>
      <c r="N23" s="72" t="str">
        <f t="shared" si="1"/>
        <v/>
      </c>
    </row>
    <row r="24" spans="2:14" x14ac:dyDescent="0.25">
      <c r="B24" s="7"/>
      <c r="C24" s="5"/>
      <c r="D24" s="16" t="s">
        <v>194</v>
      </c>
      <c r="E24" s="10" t="s">
        <v>12</v>
      </c>
      <c r="F24" s="55"/>
      <c r="G24" s="55"/>
      <c r="H24" s="55"/>
      <c r="I24" s="55"/>
      <c r="J24" s="55"/>
      <c r="K24" s="55"/>
      <c r="L24" s="18"/>
      <c r="M24" s="6">
        <f t="shared" si="0"/>
        <v>5</v>
      </c>
      <c r="N24" s="72" t="str">
        <f t="shared" si="1"/>
        <v/>
      </c>
    </row>
    <row r="25" spans="2:14" x14ac:dyDescent="0.25">
      <c r="B25" s="7"/>
      <c r="C25" s="5"/>
      <c r="D25" s="69"/>
      <c r="E25" s="11" t="s">
        <v>14</v>
      </c>
      <c r="F25" s="54"/>
      <c r="G25" s="54"/>
      <c r="H25" s="54"/>
      <c r="I25" s="54"/>
      <c r="J25" s="54"/>
      <c r="K25" s="54"/>
      <c r="L25" s="18"/>
      <c r="M25" s="6" t="str">
        <f t="shared" si="0"/>
        <v/>
      </c>
      <c r="N25" s="72" t="str">
        <f t="shared" si="1"/>
        <v/>
      </c>
    </row>
    <row r="26" spans="2:14" x14ac:dyDescent="0.25">
      <c r="B26" s="7"/>
      <c r="C26" s="5" t="s">
        <v>19</v>
      </c>
      <c r="N26" s="73"/>
    </row>
    <row r="27" spans="2:14" x14ac:dyDescent="0.25">
      <c r="B27" s="7"/>
      <c r="C27" s="5"/>
      <c r="D27" s="69"/>
      <c r="E27" s="11" t="s">
        <v>16</v>
      </c>
      <c r="F27" s="54"/>
      <c r="G27" s="54"/>
      <c r="H27" s="54"/>
      <c r="I27" s="54"/>
      <c r="J27" s="54"/>
      <c r="K27" s="54"/>
      <c r="L27" s="18"/>
      <c r="M27" s="6" t="str">
        <f>IF(OR(D27="R",D27="Y"),5,"")</f>
        <v/>
      </c>
      <c r="N27" s="72" t="str">
        <f t="shared" ref="N27:N37" si="2">IFERROR(IF(OR(D27="R",D27="Y"),AVERAGE(F27:K27),""),"")</f>
        <v/>
      </c>
    </row>
    <row r="28" spans="2:14" x14ac:dyDescent="0.25">
      <c r="B28" s="7"/>
      <c r="C28" s="5"/>
      <c r="D28" s="69"/>
      <c r="E28" s="11" t="s">
        <v>3</v>
      </c>
      <c r="F28" s="54"/>
      <c r="G28" s="54"/>
      <c r="H28" s="54"/>
      <c r="I28" s="54"/>
      <c r="J28" s="54"/>
      <c r="K28" s="54"/>
      <c r="L28" s="18"/>
      <c r="M28" s="6" t="str">
        <f>IF(OR(D28="R",D28="Y"),5,"")</f>
        <v/>
      </c>
      <c r="N28" s="72" t="str">
        <f t="shared" si="2"/>
        <v/>
      </c>
    </row>
    <row r="29" spans="2:14" x14ac:dyDescent="0.25">
      <c r="B29" s="7"/>
      <c r="C29" s="5" t="s">
        <v>18</v>
      </c>
      <c r="N29" s="72" t="str">
        <f t="shared" si="2"/>
        <v/>
      </c>
    </row>
    <row r="30" spans="2:14" x14ac:dyDescent="0.25">
      <c r="B30" s="7"/>
      <c r="C30" s="5"/>
      <c r="D30" s="69"/>
      <c r="E30" s="11" t="s">
        <v>1</v>
      </c>
      <c r="F30" s="54"/>
      <c r="G30" s="54"/>
      <c r="H30" s="54"/>
      <c r="I30" s="54"/>
      <c r="J30" s="54"/>
      <c r="K30" s="54"/>
      <c r="L30" s="18"/>
      <c r="M30" s="6" t="str">
        <f>IF(OR(D30="R",D30="Y"),5,"")</f>
        <v/>
      </c>
      <c r="N30" s="72" t="str">
        <f t="shared" si="2"/>
        <v/>
      </c>
    </row>
    <row r="31" spans="2:14" x14ac:dyDescent="0.25">
      <c r="B31" s="7"/>
      <c r="C31" s="5"/>
      <c r="D31" s="69"/>
      <c r="E31" s="11" t="s">
        <v>0</v>
      </c>
      <c r="F31" s="54"/>
      <c r="G31" s="54"/>
      <c r="H31" s="54"/>
      <c r="I31" s="54"/>
      <c r="J31" s="54"/>
      <c r="K31" s="54"/>
      <c r="L31" s="18"/>
      <c r="M31" s="6" t="str">
        <f>IF(OR(D31="R",D31="Y"),5,"")</f>
        <v/>
      </c>
      <c r="N31" s="72" t="str">
        <f t="shared" si="2"/>
        <v/>
      </c>
    </row>
    <row r="32" spans="2:14" x14ac:dyDescent="0.25">
      <c r="B32" s="7"/>
      <c r="C32" s="5" t="s">
        <v>7</v>
      </c>
      <c r="E32" s="8"/>
      <c r="N32" s="72" t="str">
        <f t="shared" si="2"/>
        <v/>
      </c>
    </row>
    <row r="33" spans="2:14" x14ac:dyDescent="0.25">
      <c r="B33" s="7"/>
      <c r="C33" s="5"/>
      <c r="D33" s="69"/>
      <c r="E33" s="11" t="s">
        <v>8</v>
      </c>
      <c r="F33" s="54"/>
      <c r="G33" s="54"/>
      <c r="H33" s="54"/>
      <c r="I33" s="54"/>
      <c r="J33" s="54"/>
      <c r="K33" s="54"/>
      <c r="L33" s="18"/>
      <c r="M33" s="6" t="str">
        <f>IF(OR(D33="R",D33="Y"),5,"")</f>
        <v/>
      </c>
      <c r="N33" s="72" t="str">
        <f t="shared" si="2"/>
        <v/>
      </c>
    </row>
    <row r="34" spans="2:14" x14ac:dyDescent="0.25">
      <c r="B34" s="7"/>
      <c r="C34" s="5"/>
      <c r="D34" s="69"/>
      <c r="E34" s="11" t="s">
        <v>3</v>
      </c>
      <c r="F34" s="54"/>
      <c r="G34" s="54"/>
      <c r="H34" s="54"/>
      <c r="I34" s="54"/>
      <c r="J34" s="54"/>
      <c r="K34" s="54"/>
      <c r="L34" s="18"/>
      <c r="M34" s="6" t="str">
        <f>IF(OR(D34="R",D34="Y"),5,"")</f>
        <v/>
      </c>
      <c r="N34" s="72" t="str">
        <f t="shared" si="2"/>
        <v/>
      </c>
    </row>
    <row r="35" spans="2:14" x14ac:dyDescent="0.25">
      <c r="B35" s="7"/>
      <c r="C35" s="5" t="s">
        <v>17</v>
      </c>
      <c r="E35" s="8"/>
      <c r="N35" s="72" t="str">
        <f t="shared" si="2"/>
        <v/>
      </c>
    </row>
    <row r="36" spans="2:14" x14ac:dyDescent="0.25">
      <c r="B36" s="7"/>
      <c r="C36" s="5"/>
      <c r="D36" s="16" t="s">
        <v>194</v>
      </c>
      <c r="E36" s="10" t="s">
        <v>20</v>
      </c>
      <c r="F36" s="55"/>
      <c r="G36" s="55"/>
      <c r="H36" s="55"/>
      <c r="I36" s="55"/>
      <c r="J36" s="55"/>
      <c r="K36" s="55" t="s">
        <v>210</v>
      </c>
      <c r="L36" s="18"/>
      <c r="M36" s="6">
        <f>IF(OR(D36="R",D36="Y"),5,"")</f>
        <v>5</v>
      </c>
      <c r="N36" s="72" t="str">
        <f t="shared" si="2"/>
        <v/>
      </c>
    </row>
    <row r="37" spans="2:14" x14ac:dyDescent="0.25">
      <c r="B37" s="7"/>
      <c r="C37" s="5"/>
      <c r="D37" s="16" t="s">
        <v>194</v>
      </c>
      <c r="E37" s="10" t="s">
        <v>3</v>
      </c>
      <c r="F37" s="55"/>
      <c r="G37" s="55"/>
      <c r="H37" s="55"/>
      <c r="I37" s="55"/>
      <c r="J37" s="55"/>
      <c r="K37" s="55" t="s">
        <v>210</v>
      </c>
      <c r="L37" s="18"/>
      <c r="M37" s="6">
        <f>IF(OR(D37="R",D37="Y"),5,"")</f>
        <v>5</v>
      </c>
      <c r="N37" s="72" t="str">
        <f t="shared" si="2"/>
        <v/>
      </c>
    </row>
    <row r="38" spans="2:14" x14ac:dyDescent="0.25">
      <c r="B38" s="7"/>
      <c r="C38" s="5"/>
      <c r="D38" s="16"/>
      <c r="E38" s="10"/>
      <c r="F38" s="18"/>
      <c r="G38" s="18"/>
      <c r="H38" s="18"/>
      <c r="I38" s="18"/>
      <c r="J38" s="18"/>
      <c r="K38" s="18"/>
      <c r="L38" s="18"/>
      <c r="M38" s="6"/>
      <c r="N38" s="72"/>
    </row>
    <row r="39" spans="2:14" x14ac:dyDescent="0.25">
      <c r="B39" s="5" t="s">
        <v>225</v>
      </c>
      <c r="N39" s="73"/>
    </row>
    <row r="40" spans="2:14" x14ac:dyDescent="0.25">
      <c r="B40" s="5"/>
      <c r="C40" s="5"/>
      <c r="D40" s="16" t="s">
        <v>194</v>
      </c>
      <c r="E40" s="10" t="s">
        <v>21</v>
      </c>
      <c r="F40" s="55"/>
      <c r="G40" s="55"/>
      <c r="H40" s="55"/>
      <c r="I40" s="55"/>
      <c r="J40" s="55"/>
      <c r="K40" s="55"/>
      <c r="L40" s="18"/>
      <c r="M40" s="6">
        <f t="shared" ref="M40:M51" si="3">IF(OR(D40="R",D40="Y"),5,"")</f>
        <v>5</v>
      </c>
      <c r="N40" s="72" t="str">
        <f t="shared" ref="N40:N51" si="4">IFERROR(IF(OR(D40="R",D40="Y"),AVERAGE(F40:K40),""),"")</f>
        <v/>
      </c>
    </row>
    <row r="41" spans="2:14" x14ac:dyDescent="0.25">
      <c r="B41" s="5"/>
      <c r="C41" s="5"/>
      <c r="D41" s="16" t="s">
        <v>194</v>
      </c>
      <c r="E41" s="10" t="s">
        <v>22</v>
      </c>
      <c r="F41" s="55"/>
      <c r="G41" s="55"/>
      <c r="H41" s="55"/>
      <c r="I41" s="55"/>
      <c r="J41" s="55"/>
      <c r="K41" s="55" t="s">
        <v>210</v>
      </c>
      <c r="L41" s="18"/>
      <c r="M41" s="6">
        <f t="shared" si="3"/>
        <v>5</v>
      </c>
      <c r="N41" s="72" t="str">
        <f t="shared" si="4"/>
        <v/>
      </c>
    </row>
    <row r="42" spans="2:14" x14ac:dyDescent="0.25">
      <c r="B42" s="5"/>
      <c r="C42" s="5"/>
      <c r="D42" s="69" t="s">
        <v>284</v>
      </c>
      <c r="E42" s="11" t="s">
        <v>30</v>
      </c>
      <c r="F42" s="54"/>
      <c r="G42" s="54"/>
      <c r="H42" s="54"/>
      <c r="I42" s="54"/>
      <c r="J42" s="54"/>
      <c r="K42" s="54"/>
      <c r="L42" s="18"/>
      <c r="M42" s="6">
        <f t="shared" si="3"/>
        <v>5</v>
      </c>
      <c r="N42" s="72" t="str">
        <f t="shared" si="4"/>
        <v/>
      </c>
    </row>
    <row r="43" spans="2:14" x14ac:dyDescent="0.25">
      <c r="B43" s="5"/>
      <c r="C43" s="5"/>
      <c r="D43" s="69" t="s">
        <v>284</v>
      </c>
      <c r="E43" s="11" t="s">
        <v>154</v>
      </c>
      <c r="F43" s="54"/>
      <c r="G43" s="54"/>
      <c r="H43" s="54"/>
      <c r="I43" s="54"/>
      <c r="J43" s="54"/>
      <c r="K43" s="54"/>
      <c r="L43" s="18"/>
      <c r="M43" s="6">
        <f t="shared" si="3"/>
        <v>5</v>
      </c>
      <c r="N43" s="72" t="str">
        <f t="shared" si="4"/>
        <v/>
      </c>
    </row>
    <row r="44" spans="2:14" x14ac:dyDescent="0.25">
      <c r="B44" s="5"/>
      <c r="C44" s="5"/>
      <c r="D44" s="69" t="s">
        <v>284</v>
      </c>
      <c r="E44" s="11" t="s">
        <v>31</v>
      </c>
      <c r="F44" s="54"/>
      <c r="G44" s="54"/>
      <c r="H44" s="54"/>
      <c r="I44" s="54"/>
      <c r="J44" s="54"/>
      <c r="K44" s="54"/>
      <c r="L44" s="18"/>
      <c r="M44" s="6">
        <f t="shared" si="3"/>
        <v>5</v>
      </c>
      <c r="N44" s="72" t="str">
        <f t="shared" si="4"/>
        <v/>
      </c>
    </row>
    <row r="45" spans="2:14" x14ac:dyDescent="0.25">
      <c r="B45" s="5"/>
      <c r="C45" s="5"/>
      <c r="D45" s="69" t="s">
        <v>284</v>
      </c>
      <c r="E45" s="11" t="s">
        <v>28</v>
      </c>
      <c r="F45" s="54"/>
      <c r="G45" s="54"/>
      <c r="H45" s="54"/>
      <c r="I45" s="54"/>
      <c r="J45" s="54"/>
      <c r="K45" s="54"/>
      <c r="L45" s="18"/>
      <c r="M45" s="6">
        <f t="shared" si="3"/>
        <v>5</v>
      </c>
      <c r="N45" s="72" t="str">
        <f t="shared" si="4"/>
        <v/>
      </c>
    </row>
    <row r="46" spans="2:14" x14ac:dyDescent="0.25">
      <c r="B46" s="5"/>
      <c r="C46" s="5"/>
      <c r="D46" s="69" t="s">
        <v>284</v>
      </c>
      <c r="E46" s="11" t="s">
        <v>24</v>
      </c>
      <c r="F46" s="54"/>
      <c r="G46" s="54"/>
      <c r="H46" s="54"/>
      <c r="I46" s="54"/>
      <c r="J46" s="54"/>
      <c r="K46" s="54"/>
      <c r="L46" s="18"/>
      <c r="M46" s="6">
        <f t="shared" si="3"/>
        <v>5</v>
      </c>
      <c r="N46" s="72" t="str">
        <f t="shared" si="4"/>
        <v/>
      </c>
    </row>
    <row r="47" spans="2:14" x14ac:dyDescent="0.25">
      <c r="B47" s="5"/>
      <c r="C47" s="5"/>
      <c r="D47" s="69" t="s">
        <v>284</v>
      </c>
      <c r="E47" s="11" t="s">
        <v>27</v>
      </c>
      <c r="F47" s="54"/>
      <c r="G47" s="54"/>
      <c r="H47" s="54"/>
      <c r="I47" s="54"/>
      <c r="J47" s="54"/>
      <c r="K47" s="54"/>
      <c r="L47" s="18"/>
      <c r="M47" s="6">
        <f t="shared" si="3"/>
        <v>5</v>
      </c>
      <c r="N47" s="72" t="str">
        <f t="shared" si="4"/>
        <v/>
      </c>
    </row>
    <row r="48" spans="2:14" x14ac:dyDescent="0.25">
      <c r="B48" s="5"/>
      <c r="C48" s="5"/>
      <c r="D48" s="69" t="s">
        <v>284</v>
      </c>
      <c r="E48" s="11" t="s">
        <v>29</v>
      </c>
      <c r="F48" s="54"/>
      <c r="G48" s="54"/>
      <c r="H48" s="54"/>
      <c r="I48" s="54"/>
      <c r="J48" s="54"/>
      <c r="K48" s="54"/>
      <c r="L48" s="18"/>
      <c r="M48" s="6">
        <f t="shared" si="3"/>
        <v>5</v>
      </c>
      <c r="N48" s="72" t="str">
        <f t="shared" si="4"/>
        <v/>
      </c>
    </row>
    <row r="49" spans="2:14" x14ac:dyDescent="0.25">
      <c r="B49" s="5"/>
      <c r="C49" s="5"/>
      <c r="D49" s="69" t="s">
        <v>284</v>
      </c>
      <c r="E49" s="11" t="s">
        <v>25</v>
      </c>
      <c r="F49" s="54"/>
      <c r="G49" s="54"/>
      <c r="H49" s="54"/>
      <c r="I49" s="54"/>
      <c r="J49" s="54"/>
      <c r="K49" s="54"/>
      <c r="L49" s="18"/>
      <c r="M49" s="6">
        <f t="shared" si="3"/>
        <v>5</v>
      </c>
      <c r="N49" s="72" t="str">
        <f t="shared" si="4"/>
        <v/>
      </c>
    </row>
    <row r="50" spans="2:14" x14ac:dyDescent="0.25">
      <c r="B50" s="5"/>
      <c r="C50" s="5"/>
      <c r="D50" s="69" t="s">
        <v>284</v>
      </c>
      <c r="E50" s="11" t="s">
        <v>23</v>
      </c>
      <c r="F50" s="54"/>
      <c r="G50" s="54"/>
      <c r="H50" s="54"/>
      <c r="I50" s="54"/>
      <c r="J50" s="54"/>
      <c r="K50" s="54"/>
      <c r="L50" s="18"/>
      <c r="M50" s="6">
        <f t="shared" si="3"/>
        <v>5</v>
      </c>
      <c r="N50" s="72" t="str">
        <f t="shared" si="4"/>
        <v/>
      </c>
    </row>
    <row r="51" spans="2:14" x14ac:dyDescent="0.25">
      <c r="B51" s="5"/>
      <c r="C51" s="5"/>
      <c r="D51" s="69" t="s">
        <v>284</v>
      </c>
      <c r="E51" s="11" t="s">
        <v>26</v>
      </c>
      <c r="F51" s="54"/>
      <c r="G51" s="54"/>
      <c r="H51" s="54"/>
      <c r="I51" s="54"/>
      <c r="J51" s="54"/>
      <c r="K51" s="54"/>
      <c r="L51" s="18"/>
      <c r="M51" s="6">
        <f t="shared" si="3"/>
        <v>5</v>
      </c>
      <c r="N51" s="72" t="str">
        <f t="shared" si="4"/>
        <v/>
      </c>
    </row>
    <row r="52" spans="2:14" x14ac:dyDescent="0.25">
      <c r="B52" s="5"/>
      <c r="C52" s="5"/>
      <c r="D52" s="16"/>
      <c r="E52" s="11"/>
      <c r="F52" s="18"/>
      <c r="G52" s="18"/>
      <c r="H52" s="18"/>
      <c r="I52" s="18"/>
      <c r="J52" s="18"/>
      <c r="K52" s="18"/>
      <c r="L52" s="18"/>
      <c r="M52" s="6"/>
      <c r="N52" s="72"/>
    </row>
    <row r="53" spans="2:14" x14ac:dyDescent="0.25">
      <c r="B53" s="5" t="s">
        <v>226</v>
      </c>
      <c r="N53" s="73"/>
    </row>
    <row r="54" spans="2:14" ht="45" x14ac:dyDescent="0.25">
      <c r="B54" s="5"/>
      <c r="C54" s="5"/>
      <c r="D54" s="16" t="s">
        <v>194</v>
      </c>
      <c r="E54" s="14" t="s">
        <v>205</v>
      </c>
      <c r="G54" s="55"/>
      <c r="H54" s="55"/>
      <c r="I54" s="55"/>
      <c r="J54" s="55"/>
      <c r="K54" s="55" t="s">
        <v>210</v>
      </c>
      <c r="L54" s="18"/>
      <c r="M54" s="6">
        <f t="shared" ref="M54:M63" si="5">IF(OR(D54="R",D54="Y"),5,"")</f>
        <v>5</v>
      </c>
      <c r="N54" s="72" t="str">
        <f t="shared" ref="N54:N63" si="6">IFERROR(IF(OR(D54="R",D54="Y"),AVERAGE(F54:K54),""),"")</f>
        <v/>
      </c>
    </row>
    <row r="55" spans="2:14" x14ac:dyDescent="0.25">
      <c r="B55" s="5"/>
      <c r="C55" s="5"/>
      <c r="D55" s="16" t="s">
        <v>194</v>
      </c>
      <c r="E55" s="10" t="s">
        <v>35</v>
      </c>
      <c r="G55" s="55"/>
      <c r="H55" s="55"/>
      <c r="I55" s="55"/>
      <c r="J55" s="55"/>
      <c r="K55" s="55" t="s">
        <v>210</v>
      </c>
      <c r="L55" s="18"/>
      <c r="M55" s="6">
        <f t="shared" si="5"/>
        <v>5</v>
      </c>
      <c r="N55" s="72" t="str">
        <f t="shared" si="6"/>
        <v/>
      </c>
    </row>
    <row r="56" spans="2:14" x14ac:dyDescent="0.25">
      <c r="B56" s="5"/>
      <c r="C56" s="5"/>
      <c r="D56" s="16" t="s">
        <v>194</v>
      </c>
      <c r="E56" s="10" t="s">
        <v>33</v>
      </c>
      <c r="G56" s="55"/>
      <c r="H56" s="55"/>
      <c r="I56" s="55"/>
      <c r="J56" s="55"/>
      <c r="K56" s="55" t="s">
        <v>210</v>
      </c>
      <c r="L56" s="18"/>
      <c r="M56" s="6">
        <f t="shared" si="5"/>
        <v>5</v>
      </c>
      <c r="N56" s="72" t="str">
        <f t="shared" si="6"/>
        <v/>
      </c>
    </row>
    <row r="57" spans="2:14" x14ac:dyDescent="0.25">
      <c r="B57" s="5"/>
      <c r="C57" s="5"/>
      <c r="D57" s="16" t="s">
        <v>194</v>
      </c>
      <c r="E57" s="10" t="s">
        <v>36</v>
      </c>
      <c r="G57" s="55"/>
      <c r="H57" s="55"/>
      <c r="I57" s="55"/>
      <c r="J57" s="55"/>
      <c r="K57" s="55" t="s">
        <v>210</v>
      </c>
      <c r="L57" s="18"/>
      <c r="M57" s="6">
        <f t="shared" si="5"/>
        <v>5</v>
      </c>
      <c r="N57" s="72" t="str">
        <f t="shared" si="6"/>
        <v/>
      </c>
    </row>
    <row r="58" spans="2:14" x14ac:dyDescent="0.25">
      <c r="B58" s="5"/>
      <c r="C58" s="5"/>
      <c r="D58" s="16" t="s">
        <v>194</v>
      </c>
      <c r="E58" s="10" t="s">
        <v>195</v>
      </c>
      <c r="G58" s="55"/>
      <c r="H58" s="55"/>
      <c r="I58" s="55"/>
      <c r="J58" s="55"/>
      <c r="K58" s="55" t="s">
        <v>210</v>
      </c>
      <c r="L58" s="18"/>
      <c r="M58" s="6">
        <f t="shared" si="5"/>
        <v>5</v>
      </c>
      <c r="N58" s="72" t="str">
        <f t="shared" si="6"/>
        <v/>
      </c>
    </row>
    <row r="59" spans="2:14" x14ac:dyDescent="0.25">
      <c r="B59" s="5"/>
      <c r="C59" s="5"/>
      <c r="D59" s="16" t="s">
        <v>194</v>
      </c>
      <c r="E59" s="10" t="s">
        <v>203</v>
      </c>
      <c r="G59" s="55"/>
      <c r="H59" s="55"/>
      <c r="I59" s="55"/>
      <c r="J59" s="55"/>
      <c r="K59" s="55" t="s">
        <v>210</v>
      </c>
      <c r="L59" s="18"/>
      <c r="M59" s="6">
        <f t="shared" si="5"/>
        <v>5</v>
      </c>
      <c r="N59" s="72" t="str">
        <f t="shared" si="6"/>
        <v/>
      </c>
    </row>
    <row r="60" spans="2:14" x14ac:dyDescent="0.25">
      <c r="B60" s="5"/>
      <c r="C60" s="5"/>
      <c r="D60" s="69"/>
      <c r="E60" s="11" t="s">
        <v>32</v>
      </c>
      <c r="G60" s="54"/>
      <c r="H60" s="54"/>
      <c r="I60" s="54"/>
      <c r="J60" s="54"/>
      <c r="K60" s="54"/>
      <c r="L60" s="18"/>
      <c r="M60" s="6" t="str">
        <f t="shared" si="5"/>
        <v/>
      </c>
      <c r="N60" s="72" t="str">
        <f t="shared" si="6"/>
        <v/>
      </c>
    </row>
    <row r="61" spans="2:14" x14ac:dyDescent="0.25">
      <c r="B61" s="5"/>
      <c r="C61" s="5"/>
      <c r="D61" s="69"/>
      <c r="E61" s="11" t="s">
        <v>34</v>
      </c>
      <c r="G61" s="54"/>
      <c r="H61" s="54"/>
      <c r="I61" s="54"/>
      <c r="J61" s="54"/>
      <c r="K61" s="54"/>
      <c r="L61" s="18"/>
      <c r="M61" s="6" t="str">
        <f t="shared" si="5"/>
        <v/>
      </c>
      <c r="N61" s="72" t="str">
        <f t="shared" si="6"/>
        <v/>
      </c>
    </row>
    <row r="62" spans="2:14" x14ac:dyDescent="0.25">
      <c r="B62" s="5"/>
      <c r="C62" s="5"/>
      <c r="D62" s="69"/>
      <c r="E62" s="11" t="s">
        <v>38</v>
      </c>
      <c r="G62" s="54"/>
      <c r="H62" s="54"/>
      <c r="I62" s="54"/>
      <c r="J62" s="54"/>
      <c r="K62" s="54"/>
      <c r="L62" s="18"/>
      <c r="M62" s="6" t="str">
        <f t="shared" si="5"/>
        <v/>
      </c>
      <c r="N62" s="72" t="str">
        <f t="shared" si="6"/>
        <v/>
      </c>
    </row>
    <row r="63" spans="2:14" x14ac:dyDescent="0.25">
      <c r="B63" s="5"/>
      <c r="C63" s="5"/>
      <c r="D63" s="69"/>
      <c r="E63" s="11" t="s">
        <v>37</v>
      </c>
      <c r="G63" s="54"/>
      <c r="H63" s="54"/>
      <c r="I63" s="54"/>
      <c r="J63" s="54"/>
      <c r="K63" s="54"/>
      <c r="L63" s="18"/>
      <c r="M63" s="6" t="str">
        <f t="shared" si="5"/>
        <v/>
      </c>
      <c r="N63" s="72" t="str">
        <f t="shared" si="6"/>
        <v/>
      </c>
    </row>
    <row r="64" spans="2:14" x14ac:dyDescent="0.25">
      <c r="B64" s="5"/>
      <c r="C64" s="5"/>
      <c r="D64" s="16"/>
      <c r="E64" s="11"/>
      <c r="G64" s="18"/>
      <c r="H64" s="18"/>
      <c r="I64" s="18"/>
      <c r="J64" s="18"/>
      <c r="K64" s="18"/>
      <c r="L64" s="18"/>
      <c r="M64" s="6"/>
      <c r="N64" s="72"/>
    </row>
    <row r="65" spans="2:15" x14ac:dyDescent="0.25">
      <c r="B65" s="5" t="s">
        <v>227</v>
      </c>
      <c r="N65" s="73"/>
    </row>
    <row r="66" spans="2:15" x14ac:dyDescent="0.25">
      <c r="B66" s="5"/>
      <c r="C66" s="5"/>
      <c r="D66" s="16" t="s">
        <v>194</v>
      </c>
      <c r="E66" s="10" t="s">
        <v>159</v>
      </c>
      <c r="K66" s="55"/>
      <c r="L66" s="18"/>
      <c r="M66" s="6">
        <f t="shared" ref="M66:M76" si="7">IF(OR(D66="R",D66="Y"),5,"")</f>
        <v>5</v>
      </c>
      <c r="N66" s="72" t="str">
        <f>IFERROR(IF(OR(D66="R",D66="Y"),IF(K66,K66,""),""),"")</f>
        <v/>
      </c>
    </row>
    <row r="67" spans="2:15" x14ac:dyDescent="0.25">
      <c r="B67" s="5"/>
      <c r="C67" s="5"/>
      <c r="D67" s="16" t="s">
        <v>194</v>
      </c>
      <c r="E67" s="10" t="s">
        <v>160</v>
      </c>
      <c r="K67" s="55" t="s">
        <v>210</v>
      </c>
      <c r="L67" s="18"/>
      <c r="M67" s="6">
        <f t="shared" si="7"/>
        <v>5</v>
      </c>
      <c r="N67" s="72" t="str">
        <f t="shared" ref="N67:N76" si="8">IFERROR(IF(OR(D67="R",D67="Y"),IF(K67,K67,""),""),"")</f>
        <v/>
      </c>
    </row>
    <row r="68" spans="2:15" x14ac:dyDescent="0.25">
      <c r="B68" s="5"/>
      <c r="C68" s="5"/>
      <c r="D68" s="16" t="s">
        <v>194</v>
      </c>
      <c r="E68" s="10" t="s">
        <v>161</v>
      </c>
      <c r="K68" s="55" t="s">
        <v>210</v>
      </c>
      <c r="L68" s="18"/>
      <c r="M68" s="6">
        <f t="shared" si="7"/>
        <v>5</v>
      </c>
      <c r="N68" s="72" t="str">
        <f t="shared" si="8"/>
        <v/>
      </c>
    </row>
    <row r="69" spans="2:15" x14ac:dyDescent="0.25">
      <c r="B69" s="5"/>
      <c r="C69" s="5"/>
      <c r="D69" s="16" t="s">
        <v>194</v>
      </c>
      <c r="E69" s="10" t="s">
        <v>162</v>
      </c>
      <c r="K69" s="55" t="s">
        <v>210</v>
      </c>
      <c r="L69" s="18"/>
      <c r="M69" s="6">
        <f t="shared" si="7"/>
        <v>5</v>
      </c>
      <c r="N69" s="72" t="str">
        <f t="shared" si="8"/>
        <v/>
      </c>
    </row>
    <row r="70" spans="2:15" x14ac:dyDescent="0.25">
      <c r="B70" s="5"/>
      <c r="C70" s="5"/>
      <c r="D70" s="16" t="s">
        <v>194</v>
      </c>
      <c r="E70" s="10" t="s">
        <v>163</v>
      </c>
      <c r="K70" s="55" t="s">
        <v>210</v>
      </c>
      <c r="L70" s="18"/>
      <c r="M70" s="6">
        <f t="shared" si="7"/>
        <v>5</v>
      </c>
      <c r="N70" s="72" t="str">
        <f t="shared" si="8"/>
        <v/>
      </c>
    </row>
    <row r="71" spans="2:15" x14ac:dyDescent="0.25">
      <c r="B71" s="5"/>
      <c r="C71" s="5"/>
      <c r="D71" s="69"/>
      <c r="E71" s="11" t="s">
        <v>164</v>
      </c>
      <c r="K71" s="54"/>
      <c r="L71" s="18"/>
      <c r="M71" s="6" t="str">
        <f t="shared" si="7"/>
        <v/>
      </c>
      <c r="N71" s="72" t="str">
        <f t="shared" si="8"/>
        <v/>
      </c>
    </row>
    <row r="72" spans="2:15" x14ac:dyDescent="0.25">
      <c r="B72" s="5"/>
      <c r="C72" s="5"/>
      <c r="D72" s="69"/>
      <c r="E72" s="11" t="s">
        <v>165</v>
      </c>
      <c r="F72" s="70"/>
      <c r="K72" s="54"/>
      <c r="L72" s="18"/>
      <c r="M72" s="6" t="str">
        <f t="shared" si="7"/>
        <v/>
      </c>
      <c r="N72" s="72" t="str">
        <f t="shared" si="8"/>
        <v/>
      </c>
    </row>
    <row r="73" spans="2:15" x14ac:dyDescent="0.25">
      <c r="B73" s="5"/>
      <c r="C73" s="5"/>
      <c r="D73" s="69"/>
      <c r="E73" s="11" t="s">
        <v>166</v>
      </c>
      <c r="K73" s="54"/>
      <c r="L73" s="18"/>
      <c r="M73" s="6" t="str">
        <f t="shared" si="7"/>
        <v/>
      </c>
      <c r="N73" s="72" t="str">
        <f t="shared" si="8"/>
        <v/>
      </c>
    </row>
    <row r="74" spans="2:15" x14ac:dyDescent="0.25">
      <c r="B74" s="5"/>
      <c r="C74" s="5"/>
      <c r="D74" s="69"/>
      <c r="E74" s="11" t="s">
        <v>167</v>
      </c>
      <c r="K74" s="54"/>
      <c r="L74" s="18"/>
      <c r="M74" s="6" t="str">
        <f t="shared" si="7"/>
        <v/>
      </c>
      <c r="N74" s="72" t="str">
        <f t="shared" si="8"/>
        <v/>
      </c>
    </row>
    <row r="75" spans="2:15" x14ac:dyDescent="0.25">
      <c r="B75" s="5"/>
      <c r="C75" s="5"/>
      <c r="D75" s="69"/>
      <c r="E75" s="11" t="s">
        <v>168</v>
      </c>
      <c r="K75" s="54"/>
      <c r="L75" s="18"/>
      <c r="M75" s="6" t="str">
        <f t="shared" si="7"/>
        <v/>
      </c>
      <c r="N75" s="72" t="str">
        <f t="shared" si="8"/>
        <v/>
      </c>
    </row>
    <row r="76" spans="2:15" x14ac:dyDescent="0.25">
      <c r="C76" s="5"/>
      <c r="D76" s="69"/>
      <c r="E76" s="11" t="s">
        <v>169</v>
      </c>
      <c r="K76" s="54"/>
      <c r="M76" s="40" t="str">
        <f t="shared" si="7"/>
        <v/>
      </c>
      <c r="N76" s="74" t="str">
        <f t="shared" si="8"/>
        <v/>
      </c>
    </row>
    <row r="77" spans="2:15" x14ac:dyDescent="0.25">
      <c r="M77" s="19">
        <f>SUM(M7:M76)</f>
        <v>165</v>
      </c>
      <c r="N77" s="72">
        <f>SUM(N7:N76)</f>
        <v>0</v>
      </c>
      <c r="O77" s="62">
        <f>N77/M77</f>
        <v>0</v>
      </c>
    </row>
  </sheetData>
  <sheetProtection algorithmName="SHA-512" hashValue="wTHoeDUfAquXsWvjfDjXwK7og1W0JbI2wpuZvLDwUU4yCPuAbXeQViLFGJqfpjxF0c9U/GX/0ljaXjgbQkztcw==" saltValue="H3V4tfTybXtVtXeflFBIWw==" spinCount="100000" sheet="1" objects="1" scenarios="1" selectLockedCells="1"/>
  <sortState xmlns:xlrd2="http://schemas.microsoft.com/office/spreadsheetml/2017/richdata2" ref="D50:N59">
    <sortCondition ref="D50:D59"/>
    <sortCondition ref="E50:E59"/>
  </sortState>
  <mergeCells count="1">
    <mergeCell ref="A5:E5"/>
  </mergeCells>
  <conditionalFormatting sqref="G60:K63">
    <cfRule type="expression" dxfId="35" priority="16">
      <formula>$D60="Y"</formula>
    </cfRule>
  </conditionalFormatting>
  <conditionalFormatting sqref="K71:K76">
    <cfRule type="expression" dxfId="34" priority="14">
      <formula>$D71="Y"</formula>
    </cfRule>
    <cfRule type="expression" priority="15">
      <formula>$G71="Y"</formula>
    </cfRule>
  </conditionalFormatting>
  <conditionalFormatting sqref="F42:K51">
    <cfRule type="expression" dxfId="33" priority="13">
      <formula>$D42="Y"</formula>
    </cfRule>
  </conditionalFormatting>
  <conditionalFormatting sqref="F33:K34">
    <cfRule type="expression" dxfId="32" priority="12">
      <formula>$D33="Y"</formula>
    </cfRule>
  </conditionalFormatting>
  <conditionalFormatting sqref="F30:K31">
    <cfRule type="expression" dxfId="31" priority="11">
      <formula>$D30="Y"</formula>
    </cfRule>
  </conditionalFormatting>
  <conditionalFormatting sqref="F27:K28">
    <cfRule type="expression" dxfId="30" priority="10">
      <formula>$D27="Y"</formula>
    </cfRule>
  </conditionalFormatting>
  <conditionalFormatting sqref="F15:K15">
    <cfRule type="expression" dxfId="29" priority="9">
      <formula>$D15="Y"</formula>
    </cfRule>
  </conditionalFormatting>
  <conditionalFormatting sqref="F10:K10">
    <cfRule type="expression" dxfId="28" priority="8">
      <formula>$D10="Y"</formula>
    </cfRule>
  </conditionalFormatting>
  <conditionalFormatting sqref="F11:K11">
    <cfRule type="expression" dxfId="27" priority="7">
      <formula>$D11="Y"</formula>
    </cfRule>
  </conditionalFormatting>
  <conditionalFormatting sqref="E10">
    <cfRule type="expression" dxfId="26" priority="6">
      <formula>D10="Y"</formula>
    </cfRule>
  </conditionalFormatting>
  <conditionalFormatting sqref="E11">
    <cfRule type="expression" dxfId="25" priority="5">
      <formula>D11="Y"</formula>
    </cfRule>
  </conditionalFormatting>
  <conditionalFormatting sqref="E14:E15">
    <cfRule type="expression" dxfId="24" priority="4">
      <formula>D14="Y"</formula>
    </cfRule>
  </conditionalFormatting>
  <conditionalFormatting sqref="E71:E76 E60:E63 E42:E51 E33:E34 E30:E31 E27:E28 E25">
    <cfRule type="expression" dxfId="23" priority="2">
      <formula>D25="Y"</formula>
    </cfRule>
  </conditionalFormatting>
  <conditionalFormatting sqref="F25:K25">
    <cfRule type="expression" dxfId="22" priority="3">
      <formula>$D25="Y"</formula>
    </cfRule>
  </conditionalFormatting>
  <conditionalFormatting sqref="F14:K14">
    <cfRule type="expression" dxfId="21" priority="1">
      <formula>$D14="Y"</formula>
    </cfRule>
  </conditionalFormatting>
  <pageMargins left="0.7" right="0.7" top="0.75" bottom="0.75" header="0.3" footer="0.3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1"/>
  <sheetViews>
    <sheetView showGridLines="0" tabSelected="1" zoomScale="200" zoomScaleNormal="200" workbookViewId="0">
      <pane ySplit="5" topLeftCell="A6" activePane="bottomLeft" state="frozen"/>
      <selection activeCell="AB14" sqref="AB14"/>
      <selection pane="bottomLeft" activeCell="F9" sqref="F9"/>
    </sheetView>
  </sheetViews>
  <sheetFormatPr defaultColWidth="9.140625" defaultRowHeight="15" x14ac:dyDescent="0.25"/>
  <cols>
    <col min="1" max="1" width="2.42578125" style="8" customWidth="1"/>
    <col min="2" max="2" width="2.5703125" style="28" customWidth="1"/>
    <col min="3" max="3" width="3.140625" style="8" customWidth="1"/>
    <col min="4" max="4" width="2.140625" style="26" bestFit="1" customWidth="1"/>
    <col min="5" max="5" width="31.7109375" style="15" bestFit="1" customWidth="1"/>
    <col min="6" max="6" width="10.140625" style="17" bestFit="1" customWidth="1"/>
    <col min="7" max="7" width="10.5703125" style="17" bestFit="1" customWidth="1"/>
    <col min="8" max="8" width="10.140625" style="17" bestFit="1" customWidth="1"/>
    <col min="9" max="9" width="9.7109375" style="17" bestFit="1" customWidth="1"/>
    <col min="10" max="10" width="10.140625" style="17" bestFit="1" customWidth="1"/>
    <col min="11" max="11" width="10.140625" style="17" customWidth="1"/>
    <col min="12" max="12" width="2.5703125" style="17" customWidth="1"/>
    <col min="13" max="13" width="10.140625" style="17" customWidth="1"/>
    <col min="14" max="14" width="9.140625" style="17"/>
    <col min="15" max="16384" width="9.140625" style="8"/>
  </cols>
  <sheetData>
    <row r="1" spans="1:14" customFormat="1" x14ac:dyDescent="0.25">
      <c r="A1" s="43"/>
      <c r="C1" s="53" t="s">
        <v>258</v>
      </c>
    </row>
    <row r="2" spans="1:14" customFormat="1" x14ac:dyDescent="0.25">
      <c r="A2" s="43"/>
      <c r="C2" s="53" t="s">
        <v>259</v>
      </c>
    </row>
    <row r="3" spans="1:14" customFormat="1" x14ac:dyDescent="0.25">
      <c r="A3" s="43"/>
    </row>
    <row r="4" spans="1:14" customFormat="1" x14ac:dyDescent="0.25">
      <c r="A4" s="43"/>
      <c r="C4" t="s">
        <v>264</v>
      </c>
    </row>
    <row r="5" spans="1:14" ht="45" customHeight="1" x14ac:dyDescent="0.25">
      <c r="F5" s="13" t="s">
        <v>255</v>
      </c>
      <c r="G5" s="13" t="s">
        <v>2</v>
      </c>
      <c r="H5" s="13" t="s">
        <v>39</v>
      </c>
      <c r="I5" s="13" t="s">
        <v>40</v>
      </c>
      <c r="J5" s="13" t="s">
        <v>41</v>
      </c>
      <c r="K5" s="13" t="s">
        <v>155</v>
      </c>
      <c r="L5" s="13"/>
      <c r="M5" s="13" t="s">
        <v>256</v>
      </c>
      <c r="N5" s="9" t="s">
        <v>211</v>
      </c>
    </row>
    <row r="6" spans="1:14" x14ac:dyDescent="0.25">
      <c r="A6" s="28" t="s">
        <v>220</v>
      </c>
      <c r="F6" s="13"/>
      <c r="G6" s="13"/>
      <c r="H6" s="13"/>
      <c r="I6" s="13"/>
      <c r="J6" s="13"/>
      <c r="K6" s="13"/>
      <c r="L6" s="13"/>
      <c r="M6" s="13"/>
      <c r="N6" s="9"/>
    </row>
    <row r="7" spans="1:14" x14ac:dyDescent="0.25">
      <c r="B7" s="10" t="s">
        <v>223</v>
      </c>
      <c r="C7" s="10"/>
      <c r="E7" s="24"/>
    </row>
    <row r="8" spans="1:14" x14ac:dyDescent="0.25">
      <c r="B8" s="10"/>
      <c r="C8" s="10" t="s">
        <v>90</v>
      </c>
      <c r="D8" s="10"/>
      <c r="E8" s="20"/>
      <c r="L8" s="18"/>
      <c r="M8" s="6" t="str">
        <f>IF(OR(D8="R",D8="Y"),5,"")</f>
        <v/>
      </c>
      <c r="N8" s="19" t="str">
        <f>IFERROR(IF(OR(D8="R",D8="Y"),AVERAGE(F8:K8),""),"")</f>
        <v/>
      </c>
    </row>
    <row r="9" spans="1:14" x14ac:dyDescent="0.25">
      <c r="B9" s="10"/>
      <c r="C9" s="10"/>
      <c r="D9" s="10" t="s">
        <v>194</v>
      </c>
      <c r="E9" s="20" t="s">
        <v>45</v>
      </c>
      <c r="F9" s="55"/>
      <c r="G9" s="55"/>
      <c r="H9" s="55"/>
      <c r="I9" s="55"/>
      <c r="J9" s="55"/>
      <c r="K9" s="55"/>
      <c r="L9" s="18"/>
      <c r="M9" s="6">
        <f t="shared" ref="M9:M76" si="0">IF(OR(D9="R",D9="Y"),5,"")</f>
        <v>5</v>
      </c>
      <c r="N9" s="72" t="str">
        <f>IFERROR(IF(OR(D9="R",D9="Y"),AVERAGE(F9:K9),""),"")</f>
        <v/>
      </c>
    </row>
    <row r="10" spans="1:14" x14ac:dyDescent="0.25">
      <c r="B10" s="10"/>
      <c r="C10" s="10"/>
      <c r="D10" s="10" t="s">
        <v>194</v>
      </c>
      <c r="E10" s="20" t="s">
        <v>46</v>
      </c>
      <c r="F10" s="55"/>
      <c r="G10" s="55"/>
      <c r="H10" s="55"/>
      <c r="I10" s="55"/>
      <c r="J10" s="55"/>
      <c r="K10" s="55"/>
      <c r="L10" s="18"/>
      <c r="M10" s="6">
        <f t="shared" si="0"/>
        <v>5</v>
      </c>
      <c r="N10" s="72" t="str">
        <f>IFERROR(IF(OR(D10="R",D10="Y"),AVERAGE(F10:K10),""),"")</f>
        <v/>
      </c>
    </row>
    <row r="11" spans="1:14" x14ac:dyDescent="0.25">
      <c r="B11" s="10"/>
      <c r="C11" s="10"/>
      <c r="D11" s="26" t="s">
        <v>194</v>
      </c>
      <c r="E11" s="27" t="s">
        <v>3</v>
      </c>
      <c r="F11" s="55"/>
      <c r="G11" s="55"/>
      <c r="H11" s="55"/>
      <c r="I11" s="55"/>
      <c r="J11" s="55"/>
      <c r="K11" s="55"/>
      <c r="M11" s="6">
        <f t="shared" si="0"/>
        <v>5</v>
      </c>
      <c r="N11" s="72" t="str">
        <f>IFERROR(IF(OR(D11="R",D11="Y"),AVERAGE(F11:K11),""),"")</f>
        <v/>
      </c>
    </row>
    <row r="12" spans="1:14" x14ac:dyDescent="0.25">
      <c r="B12" s="10"/>
      <c r="C12" s="10"/>
      <c r="D12" s="56"/>
      <c r="E12" s="11" t="s">
        <v>47</v>
      </c>
      <c r="F12" s="54"/>
      <c r="G12" s="54"/>
      <c r="H12" s="54"/>
      <c r="I12" s="54"/>
      <c r="J12" s="54"/>
      <c r="K12" s="54"/>
      <c r="L12" s="18"/>
      <c r="M12" s="6" t="str">
        <f t="shared" si="0"/>
        <v/>
      </c>
      <c r="N12" s="72" t="str">
        <f>IFERROR(IF(OR(D12="R",D12="Y"),AVERAGE(F12:K12),""),"")</f>
        <v/>
      </c>
    </row>
    <row r="13" spans="1:14" x14ac:dyDescent="0.25">
      <c r="B13" s="10"/>
      <c r="C13" s="10" t="s">
        <v>91</v>
      </c>
      <c r="D13" s="10"/>
      <c r="E13" s="20"/>
      <c r="L13" s="18"/>
      <c r="M13" s="6"/>
      <c r="N13" s="72"/>
    </row>
    <row r="14" spans="1:14" x14ac:dyDescent="0.25">
      <c r="B14" s="10"/>
      <c r="C14" s="10"/>
      <c r="D14" s="10" t="s">
        <v>194</v>
      </c>
      <c r="E14" s="20" t="s">
        <v>93</v>
      </c>
      <c r="F14" s="55"/>
      <c r="G14" s="55"/>
      <c r="H14" s="55"/>
      <c r="I14" s="55"/>
      <c r="J14" s="55"/>
      <c r="K14" s="55"/>
      <c r="L14" s="18"/>
      <c r="M14" s="6">
        <f t="shared" si="0"/>
        <v>5</v>
      </c>
      <c r="N14" s="72" t="str">
        <f>IFERROR(IF(OR(D14="R",D14="Y"),AVERAGE(F14:K14),""),"")</f>
        <v/>
      </c>
    </row>
    <row r="15" spans="1:14" x14ac:dyDescent="0.25">
      <c r="B15" s="10"/>
      <c r="C15" s="10"/>
      <c r="D15" s="56"/>
      <c r="E15" s="11" t="s">
        <v>94</v>
      </c>
      <c r="F15" s="54"/>
      <c r="G15" s="54"/>
      <c r="H15" s="54"/>
      <c r="I15" s="54"/>
      <c r="J15" s="54"/>
      <c r="K15" s="54"/>
      <c r="M15" s="6" t="str">
        <f t="shared" si="0"/>
        <v/>
      </c>
      <c r="N15" s="72" t="str">
        <f>IFERROR(IF(OR(D15="R",D15="Y"),AVERAGE(F15:K15),""),"")</f>
        <v/>
      </c>
    </row>
    <row r="16" spans="1:14" x14ac:dyDescent="0.25">
      <c r="B16" s="10"/>
      <c r="C16" s="10"/>
      <c r="D16" s="10"/>
      <c r="E16" s="23"/>
      <c r="F16" s="18"/>
      <c r="G16" s="18"/>
      <c r="H16" s="18"/>
      <c r="I16" s="18"/>
      <c r="J16" s="18"/>
      <c r="K16" s="18"/>
      <c r="M16" s="6"/>
      <c r="N16" s="72"/>
    </row>
    <row r="17" spans="2:14" x14ac:dyDescent="0.25">
      <c r="B17" s="25" t="s">
        <v>224</v>
      </c>
      <c r="C17" s="12"/>
      <c r="E17" s="24"/>
      <c r="M17" s="6"/>
      <c r="N17" s="72"/>
    </row>
    <row r="18" spans="2:14" x14ac:dyDescent="0.25">
      <c r="B18" s="25"/>
      <c r="C18" s="10" t="s">
        <v>90</v>
      </c>
      <c r="E18" s="24"/>
      <c r="F18" s="18"/>
      <c r="G18" s="18"/>
      <c r="H18" s="18"/>
      <c r="I18" s="18"/>
      <c r="J18" s="18"/>
      <c r="K18" s="18"/>
      <c r="L18" s="18"/>
      <c r="M18" s="6"/>
      <c r="N18" s="72"/>
    </row>
    <row r="19" spans="2:14" x14ac:dyDescent="0.25">
      <c r="B19" s="25"/>
      <c r="C19" s="10"/>
      <c r="D19" s="10" t="s">
        <v>194</v>
      </c>
      <c r="E19" s="20" t="s">
        <v>196</v>
      </c>
      <c r="F19" s="55"/>
      <c r="G19" s="55"/>
      <c r="H19" s="55"/>
      <c r="I19" s="55"/>
      <c r="J19" s="55"/>
      <c r="K19" s="55"/>
      <c r="L19" s="18"/>
      <c r="M19" s="6">
        <f t="shared" si="0"/>
        <v>5</v>
      </c>
      <c r="N19" s="72" t="str">
        <f t="shared" ref="N19:N29" si="1">IFERROR(IF(OR(D19="R",D19="Y"),AVERAGE(F19:K19),""),"")</f>
        <v/>
      </c>
    </row>
    <row r="20" spans="2:14" x14ac:dyDescent="0.25">
      <c r="B20" s="25"/>
      <c r="C20" s="10"/>
      <c r="D20" s="10" t="s">
        <v>194</v>
      </c>
      <c r="E20" s="20" t="s">
        <v>102</v>
      </c>
      <c r="F20" s="55"/>
      <c r="G20" s="55"/>
      <c r="H20" s="55"/>
      <c r="I20" s="55"/>
      <c r="J20" s="55"/>
      <c r="K20" s="55"/>
      <c r="L20" s="18"/>
      <c r="M20" s="6">
        <f t="shared" si="0"/>
        <v>5</v>
      </c>
      <c r="N20" s="72" t="str">
        <f t="shared" si="1"/>
        <v/>
      </c>
    </row>
    <row r="21" spans="2:14" x14ac:dyDescent="0.25">
      <c r="B21" s="25"/>
      <c r="C21" s="10"/>
      <c r="D21" s="26" t="s">
        <v>194</v>
      </c>
      <c r="E21" s="27" t="s">
        <v>101</v>
      </c>
      <c r="F21" s="58"/>
      <c r="G21" s="58"/>
      <c r="H21" s="58"/>
      <c r="I21" s="58"/>
      <c r="J21" s="58"/>
      <c r="K21" s="58"/>
      <c r="M21" s="6">
        <f t="shared" si="0"/>
        <v>5</v>
      </c>
      <c r="N21" s="72" t="str">
        <f t="shared" si="1"/>
        <v/>
      </c>
    </row>
    <row r="22" spans="2:14" x14ac:dyDescent="0.25">
      <c r="B22" s="25"/>
      <c r="C22" s="10"/>
      <c r="D22" s="10" t="s">
        <v>194</v>
      </c>
      <c r="E22" s="20" t="s">
        <v>103</v>
      </c>
      <c r="F22" s="55"/>
      <c r="G22" s="55"/>
      <c r="H22" s="55"/>
      <c r="I22" s="55"/>
      <c r="J22" s="55"/>
      <c r="K22" s="55"/>
      <c r="L22" s="18"/>
      <c r="M22" s="6">
        <f t="shared" si="0"/>
        <v>5</v>
      </c>
      <c r="N22" s="72" t="str">
        <f t="shared" si="1"/>
        <v/>
      </c>
    </row>
    <row r="23" spans="2:14" x14ac:dyDescent="0.25">
      <c r="B23" s="25"/>
      <c r="C23" s="10"/>
      <c r="D23" s="26" t="s">
        <v>194</v>
      </c>
      <c r="E23" s="27" t="s">
        <v>104</v>
      </c>
      <c r="F23" s="58"/>
      <c r="G23" s="58"/>
      <c r="H23" s="58"/>
      <c r="I23" s="58"/>
      <c r="J23" s="58"/>
      <c r="K23" s="58"/>
      <c r="M23" s="6">
        <f t="shared" si="0"/>
        <v>5</v>
      </c>
      <c r="N23" s="72" t="str">
        <f t="shared" si="1"/>
        <v/>
      </c>
    </row>
    <row r="24" spans="2:14" x14ac:dyDescent="0.25">
      <c r="B24" s="25"/>
      <c r="C24" s="10"/>
      <c r="D24" s="56"/>
      <c r="E24" s="11" t="s">
        <v>98</v>
      </c>
      <c r="F24" s="54"/>
      <c r="G24" s="54"/>
      <c r="H24" s="54"/>
      <c r="I24" s="54"/>
      <c r="J24" s="54"/>
      <c r="K24" s="54"/>
      <c r="L24" s="18"/>
      <c r="M24" s="6" t="str">
        <f t="shared" si="0"/>
        <v/>
      </c>
      <c r="N24" s="72" t="str">
        <f t="shared" si="1"/>
        <v/>
      </c>
    </row>
    <row r="25" spans="2:14" x14ac:dyDescent="0.25">
      <c r="B25" s="25"/>
      <c r="C25" s="10"/>
      <c r="D25" s="56"/>
      <c r="E25" s="11" t="s">
        <v>95</v>
      </c>
      <c r="F25" s="54"/>
      <c r="G25" s="54"/>
      <c r="H25" s="54"/>
      <c r="I25" s="54"/>
      <c r="J25" s="54"/>
      <c r="K25" s="54"/>
      <c r="L25" s="18"/>
      <c r="M25" s="6" t="str">
        <f t="shared" si="0"/>
        <v/>
      </c>
      <c r="N25" s="72" t="str">
        <f t="shared" si="1"/>
        <v/>
      </c>
    </row>
    <row r="26" spans="2:14" x14ac:dyDescent="0.25">
      <c r="B26" s="25"/>
      <c r="C26" s="10"/>
      <c r="D26" s="56"/>
      <c r="E26" s="11" t="s">
        <v>96</v>
      </c>
      <c r="F26" s="54"/>
      <c r="G26" s="54"/>
      <c r="H26" s="54"/>
      <c r="I26" s="54"/>
      <c r="J26" s="54"/>
      <c r="K26" s="54"/>
      <c r="L26" s="18"/>
      <c r="M26" s="6" t="str">
        <f t="shared" si="0"/>
        <v/>
      </c>
      <c r="N26" s="72" t="str">
        <f t="shared" si="1"/>
        <v/>
      </c>
    </row>
    <row r="27" spans="2:14" x14ac:dyDescent="0.25">
      <c r="B27" s="25"/>
      <c r="C27" s="10"/>
      <c r="D27" s="56"/>
      <c r="E27" s="11" t="s">
        <v>99</v>
      </c>
      <c r="F27" s="54"/>
      <c r="G27" s="54"/>
      <c r="H27" s="54"/>
      <c r="I27" s="54"/>
      <c r="J27" s="54"/>
      <c r="K27" s="54"/>
      <c r="L27" s="18"/>
      <c r="M27" s="6" t="str">
        <f t="shared" si="0"/>
        <v/>
      </c>
      <c r="N27" s="72" t="str">
        <f t="shared" si="1"/>
        <v/>
      </c>
    </row>
    <row r="28" spans="2:14" x14ac:dyDescent="0.25">
      <c r="B28" s="25"/>
      <c r="C28" s="10"/>
      <c r="D28" s="56"/>
      <c r="E28" s="11" t="s">
        <v>100</v>
      </c>
      <c r="F28" s="54"/>
      <c r="G28" s="54"/>
      <c r="H28" s="54"/>
      <c r="I28" s="54"/>
      <c r="J28" s="54"/>
      <c r="K28" s="54"/>
      <c r="L28" s="18"/>
      <c r="M28" s="6" t="str">
        <f t="shared" si="0"/>
        <v/>
      </c>
      <c r="N28" s="72" t="str">
        <f t="shared" si="1"/>
        <v/>
      </c>
    </row>
    <row r="29" spans="2:14" x14ac:dyDescent="0.25">
      <c r="B29" s="25"/>
      <c r="C29" s="10"/>
      <c r="D29" s="56"/>
      <c r="E29" s="11" t="s">
        <v>97</v>
      </c>
      <c r="F29" s="54"/>
      <c r="G29" s="54"/>
      <c r="H29" s="54"/>
      <c r="I29" s="54"/>
      <c r="J29" s="54"/>
      <c r="K29" s="54"/>
      <c r="L29" s="18"/>
      <c r="M29" s="6" t="str">
        <f t="shared" si="0"/>
        <v/>
      </c>
      <c r="N29" s="72" t="str">
        <f t="shared" si="1"/>
        <v/>
      </c>
    </row>
    <row r="30" spans="2:14" x14ac:dyDescent="0.25">
      <c r="B30" s="25"/>
      <c r="C30" s="10" t="s">
        <v>91</v>
      </c>
      <c r="D30" s="10"/>
      <c r="E30" s="20"/>
      <c r="L30" s="18"/>
      <c r="M30" s="6"/>
      <c r="N30" s="72"/>
    </row>
    <row r="31" spans="2:14" x14ac:dyDescent="0.25">
      <c r="B31" s="25"/>
      <c r="C31" s="10"/>
      <c r="D31" s="26" t="s">
        <v>194</v>
      </c>
      <c r="E31" s="27" t="s">
        <v>106</v>
      </c>
      <c r="F31" s="55"/>
      <c r="G31" s="55"/>
      <c r="H31" s="55" t="s">
        <v>210</v>
      </c>
      <c r="I31" s="55"/>
      <c r="J31" s="55"/>
      <c r="K31" s="55"/>
      <c r="M31" s="6">
        <f t="shared" si="0"/>
        <v>5</v>
      </c>
      <c r="N31" s="72" t="str">
        <f>IFERROR(IF(OR(D31="R",D31="Y"),AVERAGE(F31:K31),""),"")</f>
        <v/>
      </c>
    </row>
    <row r="32" spans="2:14" s="51" customFormat="1" x14ac:dyDescent="0.25">
      <c r="B32" s="25"/>
      <c r="C32" s="10"/>
      <c r="D32" s="56"/>
      <c r="E32" s="11" t="s">
        <v>107</v>
      </c>
      <c r="F32" s="54"/>
      <c r="G32" s="54"/>
      <c r="H32" s="54"/>
      <c r="I32" s="54"/>
      <c r="J32" s="54"/>
      <c r="K32" s="54"/>
      <c r="L32" s="18"/>
      <c r="M32" s="6" t="str">
        <f t="shared" si="0"/>
        <v/>
      </c>
      <c r="N32" s="75" t="str">
        <f>IFERROR(IF(OR(D32="R",D32="Y"),AVERAGE(F32:K32),""),"")</f>
        <v/>
      </c>
    </row>
    <row r="33" spans="2:14" x14ac:dyDescent="0.25">
      <c r="B33" s="25"/>
      <c r="C33" s="10"/>
      <c r="D33" s="56"/>
      <c r="E33" s="11" t="s">
        <v>105</v>
      </c>
      <c r="F33" s="54"/>
      <c r="G33" s="54"/>
      <c r="H33" s="54"/>
      <c r="I33" s="54"/>
      <c r="J33" s="54"/>
      <c r="K33" s="54"/>
      <c r="L33" s="18"/>
      <c r="M33" s="6" t="str">
        <f t="shared" si="0"/>
        <v/>
      </c>
      <c r="N33" s="72" t="str">
        <f>IFERROR(IF(OR(D33="R",D33="Y"),AVERAGE(F33:K33),""),"")</f>
        <v/>
      </c>
    </row>
    <row r="34" spans="2:14" x14ac:dyDescent="0.25">
      <c r="B34" s="25"/>
      <c r="C34" s="10" t="s">
        <v>92</v>
      </c>
      <c r="D34" s="10"/>
      <c r="E34" s="20"/>
      <c r="M34" s="6"/>
      <c r="N34" s="72"/>
    </row>
    <row r="35" spans="2:14" x14ac:dyDescent="0.25">
      <c r="B35" s="25"/>
      <c r="C35" s="10"/>
      <c r="D35" s="26" t="s">
        <v>194</v>
      </c>
      <c r="E35" s="27" t="s">
        <v>108</v>
      </c>
      <c r="F35" s="55"/>
      <c r="G35" s="55"/>
      <c r="H35" s="55" t="s">
        <v>210</v>
      </c>
      <c r="I35" s="55"/>
      <c r="J35" s="55"/>
      <c r="K35" s="55"/>
      <c r="L35" s="18"/>
      <c r="M35" s="6">
        <f t="shared" si="0"/>
        <v>5</v>
      </c>
      <c r="N35" s="72" t="str">
        <f>IFERROR(IF(OR(D35="R",D35="Y"),AVERAGE(F35:K35),""),"")</f>
        <v/>
      </c>
    </row>
    <row r="36" spans="2:14" x14ac:dyDescent="0.25">
      <c r="B36" s="25"/>
      <c r="C36" s="10"/>
      <c r="E36" s="27"/>
      <c r="F36" s="18"/>
      <c r="G36" s="18"/>
      <c r="H36" s="18"/>
      <c r="I36" s="18"/>
      <c r="J36" s="18"/>
      <c r="K36" s="18"/>
      <c r="L36" s="18"/>
      <c r="M36" s="6"/>
      <c r="N36" s="72"/>
    </row>
    <row r="37" spans="2:14" x14ac:dyDescent="0.25">
      <c r="B37" s="25" t="s">
        <v>225</v>
      </c>
      <c r="C37" s="10"/>
      <c r="E37" s="27"/>
      <c r="F37" s="18"/>
      <c r="G37" s="18"/>
      <c r="H37" s="18"/>
      <c r="I37" s="18"/>
      <c r="J37" s="18"/>
      <c r="K37" s="18"/>
      <c r="L37" s="18"/>
      <c r="M37" s="6"/>
      <c r="N37" s="72"/>
    </row>
    <row r="38" spans="2:14" x14ac:dyDescent="0.25">
      <c r="B38" s="25"/>
      <c r="C38" s="10" t="s">
        <v>90</v>
      </c>
      <c r="D38" s="10"/>
      <c r="E38" s="8"/>
      <c r="F38" s="8"/>
      <c r="G38" s="8"/>
      <c r="H38" s="8"/>
      <c r="I38" s="8"/>
      <c r="J38" s="8"/>
      <c r="K38" s="8"/>
      <c r="L38" s="8"/>
      <c r="M38" s="6"/>
      <c r="N38" s="72"/>
    </row>
    <row r="39" spans="2:14" x14ac:dyDescent="0.25">
      <c r="B39" s="10"/>
      <c r="C39" s="10"/>
      <c r="D39" s="10" t="s">
        <v>194</v>
      </c>
      <c r="E39" s="20" t="s">
        <v>111</v>
      </c>
      <c r="F39" s="58"/>
      <c r="G39" s="58"/>
      <c r="H39" s="58" t="s">
        <v>210</v>
      </c>
      <c r="I39" s="58"/>
      <c r="J39" s="58"/>
      <c r="K39" s="58"/>
      <c r="M39" s="6">
        <f t="shared" si="0"/>
        <v>5</v>
      </c>
      <c r="N39" s="72" t="str">
        <f t="shared" ref="N39:N51" si="2">IFERROR(IF(OR(D39="R",D39="Y"),AVERAGE(F39:K39),""),"")</f>
        <v/>
      </c>
    </row>
    <row r="40" spans="2:14" x14ac:dyDescent="0.25">
      <c r="B40" s="10"/>
      <c r="C40" s="12"/>
      <c r="D40" s="26" t="s">
        <v>194</v>
      </c>
      <c r="E40" s="27" t="s">
        <v>112</v>
      </c>
      <c r="F40" s="58"/>
      <c r="G40" s="58"/>
      <c r="H40" s="58" t="s">
        <v>210</v>
      </c>
      <c r="I40" s="58"/>
      <c r="J40" s="58"/>
      <c r="K40" s="58"/>
      <c r="M40" s="6">
        <f t="shared" si="0"/>
        <v>5</v>
      </c>
      <c r="N40" s="72" t="str">
        <f t="shared" si="2"/>
        <v/>
      </c>
    </row>
    <row r="41" spans="2:14" x14ac:dyDescent="0.25">
      <c r="B41" s="10"/>
      <c r="C41" s="10"/>
      <c r="D41" s="10" t="s">
        <v>194</v>
      </c>
      <c r="E41" s="20" t="s">
        <v>121</v>
      </c>
      <c r="F41" s="55"/>
      <c r="G41" s="55"/>
      <c r="H41" s="55" t="s">
        <v>210</v>
      </c>
      <c r="I41" s="55"/>
      <c r="J41" s="55"/>
      <c r="K41" s="55"/>
      <c r="L41" s="18"/>
      <c r="M41" s="6">
        <f t="shared" si="0"/>
        <v>5</v>
      </c>
      <c r="N41" s="72" t="str">
        <f t="shared" si="2"/>
        <v/>
      </c>
    </row>
    <row r="42" spans="2:14" x14ac:dyDescent="0.25">
      <c r="B42" s="10"/>
      <c r="C42" s="10"/>
      <c r="D42" s="56"/>
      <c r="E42" s="11" t="s">
        <v>116</v>
      </c>
      <c r="F42" s="54"/>
      <c r="G42" s="54"/>
      <c r="H42" s="54"/>
      <c r="I42" s="54"/>
      <c r="J42" s="54"/>
      <c r="K42" s="54"/>
      <c r="L42" s="18"/>
      <c r="M42" s="6" t="str">
        <f t="shared" si="0"/>
        <v/>
      </c>
      <c r="N42" s="72" t="str">
        <f t="shared" si="2"/>
        <v/>
      </c>
    </row>
    <row r="43" spans="2:14" x14ac:dyDescent="0.25">
      <c r="B43" s="10"/>
      <c r="C43" s="10"/>
      <c r="D43" s="56"/>
      <c r="E43" s="11" t="s">
        <v>117</v>
      </c>
      <c r="F43" s="54"/>
      <c r="G43" s="54"/>
      <c r="H43" s="54"/>
      <c r="I43" s="54"/>
      <c r="J43" s="54"/>
      <c r="K43" s="54"/>
      <c r="L43" s="18"/>
      <c r="M43" s="6" t="str">
        <f t="shared" si="0"/>
        <v/>
      </c>
      <c r="N43" s="72" t="str">
        <f t="shared" si="2"/>
        <v/>
      </c>
    </row>
    <row r="44" spans="2:14" x14ac:dyDescent="0.25">
      <c r="B44" s="10"/>
      <c r="C44" s="10"/>
      <c r="D44" s="56"/>
      <c r="E44" s="11" t="s">
        <v>119</v>
      </c>
      <c r="F44" s="54"/>
      <c r="G44" s="54"/>
      <c r="H44" s="54"/>
      <c r="I44" s="54"/>
      <c r="J44" s="54"/>
      <c r="K44" s="54"/>
      <c r="L44" s="18"/>
      <c r="M44" s="6" t="str">
        <f t="shared" si="0"/>
        <v/>
      </c>
      <c r="N44" s="72" t="str">
        <f t="shared" si="2"/>
        <v/>
      </c>
    </row>
    <row r="45" spans="2:14" x14ac:dyDescent="0.25">
      <c r="B45" s="10"/>
      <c r="C45" s="10"/>
      <c r="D45" s="56"/>
      <c r="E45" s="11" t="s">
        <v>120</v>
      </c>
      <c r="F45" s="54"/>
      <c r="G45" s="54"/>
      <c r="H45" s="54"/>
      <c r="I45" s="54"/>
      <c r="J45" s="54"/>
      <c r="K45" s="54"/>
      <c r="L45" s="18"/>
      <c r="M45" s="6" t="str">
        <f t="shared" si="0"/>
        <v/>
      </c>
      <c r="N45" s="72" t="str">
        <f t="shared" si="2"/>
        <v/>
      </c>
    </row>
    <row r="46" spans="2:14" x14ac:dyDescent="0.25">
      <c r="B46" s="25"/>
      <c r="C46" s="10"/>
      <c r="D46" s="56"/>
      <c r="E46" s="11" t="s">
        <v>113</v>
      </c>
      <c r="F46" s="54"/>
      <c r="G46" s="54"/>
      <c r="H46" s="54"/>
      <c r="I46" s="54"/>
      <c r="J46" s="54"/>
      <c r="K46" s="54"/>
      <c r="L46" s="18"/>
      <c r="M46" s="6" t="str">
        <f t="shared" si="0"/>
        <v/>
      </c>
      <c r="N46" s="72" t="str">
        <f t="shared" si="2"/>
        <v/>
      </c>
    </row>
    <row r="47" spans="2:14" x14ac:dyDescent="0.25">
      <c r="B47" s="25"/>
      <c r="C47" s="10"/>
      <c r="D47" s="56"/>
      <c r="E47" s="11" t="s">
        <v>109</v>
      </c>
      <c r="F47" s="54"/>
      <c r="G47" s="54"/>
      <c r="H47" s="54"/>
      <c r="I47" s="54"/>
      <c r="J47" s="54"/>
      <c r="K47" s="54"/>
      <c r="L47" s="18"/>
      <c r="M47" s="6" t="str">
        <f t="shared" si="0"/>
        <v/>
      </c>
      <c r="N47" s="72" t="str">
        <f t="shared" si="2"/>
        <v/>
      </c>
    </row>
    <row r="48" spans="2:14" x14ac:dyDescent="0.25">
      <c r="B48" s="10"/>
      <c r="C48" s="10"/>
      <c r="D48" s="56"/>
      <c r="E48" s="11" t="s">
        <v>110</v>
      </c>
      <c r="F48" s="54"/>
      <c r="G48" s="54"/>
      <c r="H48" s="54"/>
      <c r="I48" s="54"/>
      <c r="J48" s="54"/>
      <c r="K48" s="54"/>
      <c r="L48" s="18"/>
      <c r="M48" s="6" t="str">
        <f t="shared" si="0"/>
        <v/>
      </c>
      <c r="N48" s="72" t="str">
        <f t="shared" si="2"/>
        <v/>
      </c>
    </row>
    <row r="49" spans="2:14" x14ac:dyDescent="0.25">
      <c r="B49" s="10"/>
      <c r="C49" s="10"/>
      <c r="D49" s="56"/>
      <c r="E49" s="11" t="s">
        <v>114</v>
      </c>
      <c r="F49" s="54"/>
      <c r="G49" s="54"/>
      <c r="H49" s="54"/>
      <c r="I49" s="54"/>
      <c r="J49" s="54"/>
      <c r="K49" s="54"/>
      <c r="L49" s="18"/>
      <c r="M49" s="6" t="str">
        <f t="shared" si="0"/>
        <v/>
      </c>
      <c r="N49" s="72" t="str">
        <f t="shared" si="2"/>
        <v/>
      </c>
    </row>
    <row r="50" spans="2:14" x14ac:dyDescent="0.25">
      <c r="B50" s="10"/>
      <c r="C50" s="10"/>
      <c r="D50" s="56"/>
      <c r="E50" s="11" t="s">
        <v>118</v>
      </c>
      <c r="F50" s="54"/>
      <c r="G50" s="54"/>
      <c r="H50" s="54"/>
      <c r="I50" s="54"/>
      <c r="J50" s="54"/>
      <c r="K50" s="54"/>
      <c r="L50" s="18"/>
      <c r="M50" s="6" t="str">
        <f t="shared" si="0"/>
        <v/>
      </c>
      <c r="N50" s="72" t="str">
        <f t="shared" si="2"/>
        <v/>
      </c>
    </row>
    <row r="51" spans="2:14" x14ac:dyDescent="0.25">
      <c r="B51" s="10"/>
      <c r="C51" s="10"/>
      <c r="D51" s="56"/>
      <c r="E51" s="11" t="s">
        <v>115</v>
      </c>
      <c r="F51" s="54"/>
      <c r="G51" s="54"/>
      <c r="H51" s="54"/>
      <c r="I51" s="54"/>
      <c r="J51" s="54"/>
      <c r="K51" s="54"/>
      <c r="L51" s="18"/>
      <c r="M51" s="6" t="str">
        <f t="shared" si="0"/>
        <v/>
      </c>
      <c r="N51" s="72" t="str">
        <f t="shared" si="2"/>
        <v/>
      </c>
    </row>
    <row r="52" spans="2:14" x14ac:dyDescent="0.25">
      <c r="B52" s="10"/>
      <c r="C52" s="10" t="s">
        <v>91</v>
      </c>
      <c r="D52" s="10"/>
      <c r="M52" s="6"/>
      <c r="N52" s="72"/>
    </row>
    <row r="53" spans="2:14" x14ac:dyDescent="0.25">
      <c r="B53" s="10"/>
      <c r="C53" s="10"/>
      <c r="D53" s="56"/>
      <c r="E53" s="11" t="s">
        <v>122</v>
      </c>
      <c r="F53" s="54"/>
      <c r="G53" s="54"/>
      <c r="H53" s="54"/>
      <c r="I53" s="54"/>
      <c r="J53" s="54"/>
      <c r="K53" s="54"/>
      <c r="L53" s="18"/>
      <c r="M53" s="6" t="str">
        <f t="shared" si="0"/>
        <v/>
      </c>
      <c r="N53" s="72" t="str">
        <f>IFERROR(IF(OR(D53="R",D53="Y"),AVERAGE(F53:K53),""),"")</f>
        <v/>
      </c>
    </row>
    <row r="54" spans="2:14" x14ac:dyDescent="0.25">
      <c r="B54" s="10"/>
      <c r="C54" s="10"/>
      <c r="D54" s="56"/>
      <c r="E54" s="11" t="s">
        <v>123</v>
      </c>
      <c r="F54" s="54"/>
      <c r="G54" s="54"/>
      <c r="H54" s="54"/>
      <c r="I54" s="54"/>
      <c r="J54" s="54"/>
      <c r="K54" s="54"/>
      <c r="L54" s="18"/>
      <c r="M54" s="6" t="str">
        <f t="shared" si="0"/>
        <v/>
      </c>
      <c r="N54" s="72" t="str">
        <f>IFERROR(IF(OR(D54="R",D54="Y"),AVERAGE(F54:K54),""),"")</f>
        <v/>
      </c>
    </row>
    <row r="55" spans="2:14" x14ac:dyDescent="0.25">
      <c r="B55" s="10"/>
      <c r="C55" s="10"/>
      <c r="D55" s="56"/>
      <c r="E55" s="11" t="s">
        <v>124</v>
      </c>
      <c r="F55" s="54"/>
      <c r="G55" s="54"/>
      <c r="H55" s="54"/>
      <c r="I55" s="54"/>
      <c r="J55" s="54"/>
      <c r="K55" s="54"/>
      <c r="L55" s="18"/>
      <c r="M55" s="6" t="str">
        <f t="shared" si="0"/>
        <v/>
      </c>
      <c r="N55" s="72" t="str">
        <f>IFERROR(IF(OR(D55="R",D55="Y"),AVERAGE(F55:K55),""),"")</f>
        <v/>
      </c>
    </row>
    <row r="56" spans="2:14" x14ac:dyDescent="0.25">
      <c r="B56" s="10"/>
      <c r="C56" s="10"/>
      <c r="D56" s="56"/>
      <c r="E56" s="11" t="s">
        <v>125</v>
      </c>
      <c r="F56" s="54"/>
      <c r="G56" s="54"/>
      <c r="H56" s="54"/>
      <c r="I56" s="54"/>
      <c r="J56" s="54"/>
      <c r="K56" s="54"/>
      <c r="M56" s="6" t="str">
        <f t="shared" si="0"/>
        <v/>
      </c>
      <c r="N56" s="72" t="str">
        <f>IFERROR(IF(OR(D56="R",D56="Y"),AVERAGE(F56:K56),""),"")</f>
        <v/>
      </c>
    </row>
    <row r="57" spans="2:14" x14ac:dyDescent="0.25">
      <c r="B57" s="10"/>
      <c r="C57" s="10"/>
      <c r="D57" s="10"/>
      <c r="E57" s="23"/>
      <c r="F57" s="18"/>
      <c r="G57" s="18"/>
      <c r="H57" s="18"/>
      <c r="I57" s="18"/>
      <c r="J57" s="18"/>
      <c r="K57" s="18"/>
      <c r="M57" s="6"/>
      <c r="N57" s="72"/>
    </row>
    <row r="58" spans="2:14" x14ac:dyDescent="0.25">
      <c r="B58" s="10" t="s">
        <v>226</v>
      </c>
      <c r="C58" s="10"/>
      <c r="D58" s="10"/>
      <c r="E58" s="20"/>
      <c r="M58" s="6"/>
      <c r="N58" s="72"/>
    </row>
    <row r="59" spans="2:14" x14ac:dyDescent="0.25">
      <c r="B59" s="10"/>
      <c r="C59" s="10" t="s">
        <v>90</v>
      </c>
      <c r="D59" s="14"/>
      <c r="E59" s="20"/>
      <c r="F59" s="18"/>
      <c r="G59" s="18"/>
      <c r="H59" s="18"/>
      <c r="I59" s="18"/>
      <c r="J59" s="18"/>
      <c r="K59" s="18"/>
      <c r="L59" s="18"/>
      <c r="M59" s="6"/>
      <c r="N59" s="72"/>
    </row>
    <row r="60" spans="2:14" x14ac:dyDescent="0.25">
      <c r="B60" s="10"/>
      <c r="C60" s="10"/>
      <c r="D60" s="10" t="s">
        <v>194</v>
      </c>
      <c r="E60" s="20" t="s">
        <v>199</v>
      </c>
      <c r="F60" s="55"/>
      <c r="G60" s="55"/>
      <c r="H60" s="55" t="s">
        <v>210</v>
      </c>
      <c r="I60" s="55"/>
      <c r="J60" s="55"/>
      <c r="K60" s="55"/>
      <c r="L60" s="18"/>
      <c r="M60" s="6">
        <f t="shared" si="0"/>
        <v>5</v>
      </c>
      <c r="N60" s="72" t="str">
        <f t="shared" ref="N60:N76" si="3">IFERROR(IF(OR(D60="R",D60="Y"),AVERAGE(F60:K60),""),"")</f>
        <v/>
      </c>
    </row>
    <row r="61" spans="2:14" x14ac:dyDescent="0.25">
      <c r="B61" s="10"/>
      <c r="C61" s="10"/>
      <c r="D61" s="10" t="s">
        <v>194</v>
      </c>
      <c r="E61" s="20" t="s">
        <v>132</v>
      </c>
      <c r="F61" s="55"/>
      <c r="G61" s="55"/>
      <c r="H61" s="55" t="s">
        <v>210</v>
      </c>
      <c r="I61" s="55"/>
      <c r="J61" s="55"/>
      <c r="K61" s="55"/>
      <c r="L61" s="18"/>
      <c r="M61" s="6">
        <f t="shared" si="0"/>
        <v>5</v>
      </c>
      <c r="N61" s="72" t="str">
        <f t="shared" si="3"/>
        <v/>
      </c>
    </row>
    <row r="62" spans="2:14" x14ac:dyDescent="0.25">
      <c r="B62" s="10"/>
      <c r="C62" s="10"/>
      <c r="D62" s="10" t="s">
        <v>194</v>
      </c>
      <c r="E62" s="20" t="s">
        <v>131</v>
      </c>
      <c r="F62" s="55"/>
      <c r="G62" s="55"/>
      <c r="H62" s="55" t="s">
        <v>210</v>
      </c>
      <c r="I62" s="55"/>
      <c r="J62" s="55"/>
      <c r="K62" s="55"/>
      <c r="L62" s="18"/>
      <c r="M62" s="6">
        <f t="shared" si="0"/>
        <v>5</v>
      </c>
      <c r="N62" s="72" t="str">
        <f t="shared" si="3"/>
        <v/>
      </c>
    </row>
    <row r="63" spans="2:14" x14ac:dyDescent="0.25">
      <c r="B63" s="10"/>
      <c r="C63" s="10"/>
      <c r="D63" s="10" t="s">
        <v>194</v>
      </c>
      <c r="E63" s="20" t="s">
        <v>127</v>
      </c>
      <c r="F63" s="55"/>
      <c r="G63" s="55"/>
      <c r="H63" s="55" t="s">
        <v>210</v>
      </c>
      <c r="I63" s="55"/>
      <c r="J63" s="55"/>
      <c r="K63" s="55"/>
      <c r="L63" s="18"/>
      <c r="M63" s="6">
        <f t="shared" si="0"/>
        <v>5</v>
      </c>
      <c r="N63" s="72" t="str">
        <f t="shared" si="3"/>
        <v/>
      </c>
    </row>
    <row r="64" spans="2:14" x14ac:dyDescent="0.25">
      <c r="B64" s="10"/>
      <c r="C64" s="10"/>
      <c r="D64" s="10" t="s">
        <v>194</v>
      </c>
      <c r="E64" s="20" t="s">
        <v>134</v>
      </c>
      <c r="F64" s="55"/>
      <c r="G64" s="55"/>
      <c r="H64" s="55" t="s">
        <v>210</v>
      </c>
      <c r="I64" s="55"/>
      <c r="J64" s="55"/>
      <c r="K64" s="55"/>
      <c r="L64" s="18"/>
      <c r="M64" s="6">
        <f t="shared" si="0"/>
        <v>5</v>
      </c>
      <c r="N64" s="72" t="str">
        <f t="shared" si="3"/>
        <v/>
      </c>
    </row>
    <row r="65" spans="2:14" x14ac:dyDescent="0.25">
      <c r="B65" s="10"/>
      <c r="C65" s="10"/>
      <c r="D65" s="10" t="s">
        <v>194</v>
      </c>
      <c r="E65" s="20" t="s">
        <v>197</v>
      </c>
      <c r="F65" s="55"/>
      <c r="G65" s="55"/>
      <c r="H65" s="55" t="s">
        <v>210</v>
      </c>
      <c r="I65" s="55"/>
      <c r="J65" s="55"/>
      <c r="K65" s="55"/>
      <c r="L65" s="18"/>
      <c r="M65" s="6">
        <f>IF(OR(D65="R",D65="Y"),5,"")</f>
        <v>5</v>
      </c>
      <c r="N65" s="72" t="str">
        <f>IFERROR(IF(OR(D65="R",D65="Y"),AVERAGE(F65:K65),""),"")</f>
        <v/>
      </c>
    </row>
    <row r="66" spans="2:14" x14ac:dyDescent="0.25">
      <c r="B66" s="10"/>
      <c r="C66" s="10"/>
      <c r="D66" s="10" t="s">
        <v>194</v>
      </c>
      <c r="E66" s="20" t="s">
        <v>126</v>
      </c>
      <c r="F66" s="55"/>
      <c r="G66" s="55"/>
      <c r="H66" s="55" t="s">
        <v>210</v>
      </c>
      <c r="I66" s="55"/>
      <c r="J66" s="55"/>
      <c r="K66" s="55"/>
      <c r="L66" s="18"/>
      <c r="M66" s="6">
        <f t="shared" si="0"/>
        <v>5</v>
      </c>
      <c r="N66" s="72" t="str">
        <f t="shared" si="3"/>
        <v/>
      </c>
    </row>
    <row r="67" spans="2:14" x14ac:dyDescent="0.25">
      <c r="B67" s="10"/>
      <c r="C67" s="12"/>
      <c r="D67" s="57"/>
      <c r="E67" s="11" t="s">
        <v>133</v>
      </c>
      <c r="F67" s="54"/>
      <c r="G67" s="54"/>
      <c r="H67" s="54"/>
      <c r="I67" s="54"/>
      <c r="J67" s="54"/>
      <c r="K67" s="54"/>
      <c r="L67" s="18"/>
      <c r="M67" s="6" t="str">
        <f t="shared" si="0"/>
        <v/>
      </c>
      <c r="N67" s="72" t="str">
        <f t="shared" si="3"/>
        <v/>
      </c>
    </row>
    <row r="68" spans="2:14" x14ac:dyDescent="0.25">
      <c r="B68" s="10"/>
      <c r="C68" s="10"/>
      <c r="D68" s="57"/>
      <c r="E68" s="11" t="s">
        <v>257</v>
      </c>
      <c r="F68" s="54"/>
      <c r="G68" s="54"/>
      <c r="H68" s="54"/>
      <c r="I68" s="54"/>
      <c r="J68" s="54"/>
      <c r="K68" s="54"/>
      <c r="L68" s="18"/>
      <c r="M68" s="6" t="str">
        <f>IF(OR(D68="R",D68="Y"),5,"")</f>
        <v/>
      </c>
      <c r="N68" s="72" t="str">
        <f t="shared" si="3"/>
        <v/>
      </c>
    </row>
    <row r="69" spans="2:14" x14ac:dyDescent="0.25">
      <c r="B69" s="10"/>
      <c r="C69" s="10"/>
      <c r="D69" s="56"/>
      <c r="E69" s="11" t="s">
        <v>129</v>
      </c>
      <c r="F69" s="54"/>
      <c r="G69" s="54"/>
      <c r="H69" s="54"/>
      <c r="I69" s="54"/>
      <c r="J69" s="54"/>
      <c r="K69" s="54"/>
      <c r="L69" s="18"/>
      <c r="M69" s="6" t="str">
        <f t="shared" si="0"/>
        <v/>
      </c>
      <c r="N69" s="72" t="str">
        <f t="shared" si="3"/>
        <v/>
      </c>
    </row>
    <row r="70" spans="2:14" x14ac:dyDescent="0.25">
      <c r="B70" s="10"/>
      <c r="C70" s="10"/>
      <c r="D70" s="56"/>
      <c r="E70" s="11" t="s">
        <v>130</v>
      </c>
      <c r="F70" s="54"/>
      <c r="G70" s="54"/>
      <c r="H70" s="54"/>
      <c r="I70" s="54"/>
      <c r="J70" s="54"/>
      <c r="K70" s="54"/>
      <c r="L70" s="18"/>
      <c r="M70" s="6" t="str">
        <f t="shared" si="0"/>
        <v/>
      </c>
      <c r="N70" s="72" t="str">
        <f t="shared" si="3"/>
        <v/>
      </c>
    </row>
    <row r="71" spans="2:14" x14ac:dyDescent="0.25">
      <c r="B71" s="10"/>
      <c r="C71" s="10"/>
      <c r="D71" s="56"/>
      <c r="E71" s="11" t="s">
        <v>137</v>
      </c>
      <c r="F71" s="54"/>
      <c r="G71" s="54"/>
      <c r="H71" s="54"/>
      <c r="I71" s="54"/>
      <c r="J71" s="54"/>
      <c r="K71" s="54"/>
      <c r="L71" s="18"/>
      <c r="M71" s="6" t="str">
        <f t="shared" si="0"/>
        <v/>
      </c>
      <c r="N71" s="72" t="str">
        <f t="shared" si="3"/>
        <v/>
      </c>
    </row>
    <row r="72" spans="2:14" x14ac:dyDescent="0.25">
      <c r="B72" s="10"/>
      <c r="C72" s="10"/>
      <c r="D72" s="56"/>
      <c r="E72" s="11" t="s">
        <v>170</v>
      </c>
      <c r="F72" s="54"/>
      <c r="G72" s="54"/>
      <c r="H72" s="54"/>
      <c r="I72" s="54"/>
      <c r="J72" s="54"/>
      <c r="K72" s="54"/>
      <c r="L72" s="18"/>
      <c r="M72" s="6" t="str">
        <f t="shared" si="0"/>
        <v/>
      </c>
      <c r="N72" s="72" t="str">
        <f t="shared" si="3"/>
        <v/>
      </c>
    </row>
    <row r="73" spans="2:14" x14ac:dyDescent="0.25">
      <c r="B73" s="10"/>
      <c r="C73" s="10"/>
      <c r="D73" s="56"/>
      <c r="E73" s="11" t="s">
        <v>128</v>
      </c>
      <c r="F73" s="54"/>
      <c r="G73" s="54"/>
      <c r="H73" s="54"/>
      <c r="I73" s="54"/>
      <c r="J73" s="54"/>
      <c r="K73" s="54"/>
      <c r="L73" s="18"/>
      <c r="M73" s="6" t="str">
        <f t="shared" si="0"/>
        <v/>
      </c>
      <c r="N73" s="72" t="str">
        <f t="shared" si="3"/>
        <v/>
      </c>
    </row>
    <row r="74" spans="2:14" x14ac:dyDescent="0.25">
      <c r="B74" s="10"/>
      <c r="C74" s="10"/>
      <c r="D74" s="56"/>
      <c r="E74" s="11" t="s">
        <v>198</v>
      </c>
      <c r="F74" s="54"/>
      <c r="G74" s="54"/>
      <c r="H74" s="54"/>
      <c r="I74" s="54"/>
      <c r="J74" s="54"/>
      <c r="K74" s="54"/>
      <c r="L74" s="18"/>
      <c r="M74" s="6" t="str">
        <f t="shared" si="0"/>
        <v/>
      </c>
      <c r="N74" s="72" t="str">
        <f t="shared" si="3"/>
        <v/>
      </c>
    </row>
    <row r="75" spans="2:14" x14ac:dyDescent="0.25">
      <c r="B75" s="10"/>
      <c r="C75" s="10"/>
      <c r="D75" s="56"/>
      <c r="E75" s="11" t="s">
        <v>135</v>
      </c>
      <c r="F75" s="54"/>
      <c r="G75" s="54"/>
      <c r="H75" s="54"/>
      <c r="I75" s="54"/>
      <c r="J75" s="54"/>
      <c r="K75" s="54"/>
      <c r="L75" s="18"/>
      <c r="M75" s="6" t="str">
        <f t="shared" si="0"/>
        <v/>
      </c>
      <c r="N75" s="72" t="str">
        <f t="shared" si="3"/>
        <v/>
      </c>
    </row>
    <row r="76" spans="2:14" x14ac:dyDescent="0.25">
      <c r="B76" s="10"/>
      <c r="C76" s="10"/>
      <c r="D76" s="56"/>
      <c r="E76" s="11" t="s">
        <v>136</v>
      </c>
      <c r="F76" s="54"/>
      <c r="G76" s="54"/>
      <c r="H76" s="54"/>
      <c r="I76" s="54"/>
      <c r="J76" s="54"/>
      <c r="K76" s="54"/>
      <c r="L76" s="18"/>
      <c r="M76" s="6" t="str">
        <f t="shared" si="0"/>
        <v/>
      </c>
      <c r="N76" s="72" t="str">
        <f t="shared" si="3"/>
        <v/>
      </c>
    </row>
    <row r="77" spans="2:14" x14ac:dyDescent="0.25">
      <c r="B77" s="10"/>
      <c r="C77" s="10" t="s">
        <v>91</v>
      </c>
      <c r="D77" s="10"/>
      <c r="E77" s="20"/>
      <c r="F77" s="18"/>
      <c r="G77" s="18"/>
      <c r="H77" s="18"/>
      <c r="I77" s="18"/>
      <c r="J77" s="18"/>
      <c r="K77" s="18"/>
      <c r="L77" s="18"/>
      <c r="M77" s="6"/>
      <c r="N77" s="72"/>
    </row>
    <row r="78" spans="2:14" x14ac:dyDescent="0.25">
      <c r="B78" s="10"/>
      <c r="C78" s="10"/>
      <c r="D78" s="10" t="s">
        <v>194</v>
      </c>
      <c r="E78" s="20" t="s">
        <v>91</v>
      </c>
      <c r="F78" s="55"/>
      <c r="G78" s="92"/>
      <c r="H78" s="55" t="s">
        <v>210</v>
      </c>
      <c r="I78" s="55"/>
      <c r="J78" s="55"/>
      <c r="K78" s="55"/>
      <c r="L78" s="18"/>
      <c r="M78" s="6">
        <f t="shared" ref="M78:M84" si="4">IF(OR(D78="R",D78="Y"),5,"")</f>
        <v>5</v>
      </c>
      <c r="N78" s="72" t="str">
        <f>IFERROR(IF(OR(D78="R",D78="Y"),AVERAGE(F78:K78),""),"")</f>
        <v/>
      </c>
    </row>
    <row r="79" spans="2:14" x14ac:dyDescent="0.25">
      <c r="B79" s="10"/>
      <c r="C79" s="10"/>
      <c r="D79" s="56" t="s">
        <v>210</v>
      </c>
      <c r="E79" s="11" t="s">
        <v>138</v>
      </c>
      <c r="F79" s="54"/>
      <c r="G79" s="54"/>
      <c r="H79" s="54"/>
      <c r="I79" s="54"/>
      <c r="J79" s="54"/>
      <c r="K79" s="54"/>
      <c r="L79" s="18"/>
      <c r="M79" s="6" t="str">
        <f t="shared" si="4"/>
        <v/>
      </c>
      <c r="N79" s="72" t="str">
        <f>IFERROR(IF(OR(D79="R",D79="Y"),AVERAGE(F79:K79),""),"")</f>
        <v/>
      </c>
    </row>
    <row r="80" spans="2:14" x14ac:dyDescent="0.25">
      <c r="B80" s="10"/>
      <c r="C80" s="10"/>
      <c r="D80" s="56" t="s">
        <v>210</v>
      </c>
      <c r="E80" s="11" t="s">
        <v>139</v>
      </c>
      <c r="F80" s="54"/>
      <c r="G80" s="54"/>
      <c r="H80" s="54"/>
      <c r="I80" s="54"/>
      <c r="J80" s="54"/>
      <c r="K80" s="54"/>
      <c r="L80" s="18"/>
      <c r="M80" s="6" t="str">
        <f t="shared" si="4"/>
        <v/>
      </c>
      <c r="N80" s="72" t="str">
        <f>IFERROR(IF(OR(D80="R",D80="Y"),AVERAGE(F80:K80),""),"")</f>
        <v/>
      </c>
    </row>
    <row r="81" spans="2:15" x14ac:dyDescent="0.25">
      <c r="B81" s="26"/>
      <c r="C81" s="10"/>
      <c r="D81" s="56" t="s">
        <v>210</v>
      </c>
      <c r="E81" s="11" t="s">
        <v>123</v>
      </c>
      <c r="F81" s="54"/>
      <c r="G81" s="54"/>
      <c r="H81" s="54"/>
      <c r="I81" s="54"/>
      <c r="J81" s="54"/>
      <c r="K81" s="54"/>
      <c r="L81" s="18"/>
      <c r="M81" s="6" t="str">
        <f t="shared" si="4"/>
        <v/>
      </c>
      <c r="N81" s="72" t="str">
        <f>IFERROR(IF(OR(D81="R",D81="Y"),AVERAGE(F81:K81),""),"")</f>
        <v/>
      </c>
    </row>
    <row r="82" spans="2:15" x14ac:dyDescent="0.25">
      <c r="B82" s="26"/>
      <c r="C82" s="10" t="s">
        <v>92</v>
      </c>
      <c r="D82" s="10"/>
      <c r="E82" s="20"/>
      <c r="F82" s="18"/>
      <c r="G82" s="18"/>
      <c r="H82" s="18"/>
      <c r="I82" s="18"/>
      <c r="J82" s="18"/>
      <c r="K82" s="18"/>
      <c r="L82" s="18"/>
      <c r="M82" s="6"/>
      <c r="N82" s="72"/>
    </row>
    <row r="83" spans="2:15" ht="30" x14ac:dyDescent="0.25">
      <c r="B83" s="26"/>
      <c r="C83" s="12"/>
      <c r="D83" s="27" t="s">
        <v>194</v>
      </c>
      <c r="E83" s="41" t="s">
        <v>205</v>
      </c>
      <c r="F83" s="45"/>
      <c r="G83" s="55"/>
      <c r="H83" s="55" t="s">
        <v>210</v>
      </c>
      <c r="I83" s="55"/>
      <c r="J83" s="55"/>
      <c r="K83" s="55"/>
      <c r="L83" s="18"/>
      <c r="M83" s="6">
        <f t="shared" si="4"/>
        <v>5</v>
      </c>
      <c r="N83" s="72" t="str">
        <f>IFERROR(IF(OR(D83="R",D83="Y"),AVERAGE(F83:K83),""),"")</f>
        <v/>
      </c>
    </row>
    <row r="84" spans="2:15" x14ac:dyDescent="0.25">
      <c r="B84" s="26"/>
      <c r="C84" s="12"/>
      <c r="D84" s="26" t="s">
        <v>194</v>
      </c>
      <c r="E84" s="27" t="s">
        <v>204</v>
      </c>
      <c r="F84" s="45"/>
      <c r="G84" s="55"/>
      <c r="H84" s="55" t="s">
        <v>210</v>
      </c>
      <c r="I84" s="55"/>
      <c r="J84" s="55"/>
      <c r="K84" s="55"/>
      <c r="L84" s="18"/>
      <c r="M84" s="6">
        <f t="shared" si="4"/>
        <v>5</v>
      </c>
      <c r="N84" s="72" t="str">
        <f>IFERROR(IF(OR(D84="R",D84="Y"),AVERAGE(F84:K84),""),"")</f>
        <v/>
      </c>
    </row>
    <row r="85" spans="2:15" x14ac:dyDescent="0.25">
      <c r="B85" s="26"/>
      <c r="C85" s="12"/>
      <c r="E85" s="27"/>
      <c r="F85" s="18"/>
      <c r="G85" s="18"/>
      <c r="H85" s="18"/>
      <c r="I85" s="18"/>
      <c r="J85" s="18"/>
      <c r="K85" s="18"/>
      <c r="L85" s="18"/>
      <c r="M85" s="6"/>
      <c r="N85" s="72"/>
    </row>
    <row r="86" spans="2:15" x14ac:dyDescent="0.25">
      <c r="B86" s="26" t="s">
        <v>227</v>
      </c>
      <c r="C86" s="12"/>
      <c r="E86" s="24"/>
      <c r="N86" s="73"/>
    </row>
    <row r="87" spans="2:15" x14ac:dyDescent="0.25">
      <c r="B87" s="26"/>
      <c r="C87" s="12"/>
      <c r="D87" s="26" t="s">
        <v>194</v>
      </c>
      <c r="E87" s="27" t="s">
        <v>156</v>
      </c>
      <c r="K87" s="55"/>
      <c r="L87" s="18"/>
      <c r="M87" s="6">
        <f>IF(OR(D87="R",D87="Y"),5,"")</f>
        <v>5</v>
      </c>
      <c r="N87" s="72" t="str">
        <f>IFERROR(IF(OR(D87="R",D87="Y"),IF(K87,K87,""),""),"")</f>
        <v/>
      </c>
    </row>
    <row r="88" spans="2:15" x14ac:dyDescent="0.25">
      <c r="B88" s="26"/>
      <c r="C88" s="12"/>
      <c r="D88" s="57" t="s">
        <v>210</v>
      </c>
      <c r="E88" s="11" t="s">
        <v>157</v>
      </c>
      <c r="F88" s="54"/>
      <c r="G88" s="54"/>
      <c r="H88" s="54"/>
      <c r="I88" s="54"/>
      <c r="J88" s="54"/>
      <c r="K88" s="54"/>
      <c r="L88" s="18"/>
      <c r="M88" s="6" t="str">
        <f>IF(OR(D88="R",D88="Y"),5,"")</f>
        <v/>
      </c>
      <c r="N88" s="72" t="str">
        <f>IFERROR(IF(OR(D88="R",D88="Y"),AVERAGE(F88:K88),""),"")</f>
        <v/>
      </c>
    </row>
    <row r="89" spans="2:15" x14ac:dyDescent="0.25">
      <c r="B89" s="26"/>
      <c r="C89" s="12"/>
      <c r="D89" s="57"/>
      <c r="E89" s="11" t="s">
        <v>158</v>
      </c>
      <c r="K89" s="54"/>
      <c r="L89" s="18"/>
      <c r="M89" s="6" t="str">
        <f>IF(OR(D89="R",D89="Y"),5,"")</f>
        <v/>
      </c>
      <c r="N89" s="72" t="str">
        <f>IFERROR(IF(OR(D89="R",D89="Y"),AVERAGE(F89:K89),""),"")</f>
        <v/>
      </c>
    </row>
    <row r="90" spans="2:15" x14ac:dyDescent="0.25">
      <c r="C90" s="12"/>
      <c r="D90" s="57"/>
      <c r="E90" s="11" t="s">
        <v>200</v>
      </c>
      <c r="F90" s="54"/>
      <c r="G90" s="54"/>
      <c r="H90" s="54"/>
      <c r="I90" s="54"/>
      <c r="J90" s="54"/>
      <c r="K90" s="54"/>
      <c r="L90" s="18"/>
      <c r="M90" s="40" t="str">
        <f>IF(OR(D90="R",D90="Y"),5,"")</f>
        <v/>
      </c>
      <c r="N90" s="74" t="str">
        <f>IFERROR(IF(OR(D90="R",D90="Y"),AVERAGE(F90:K90),""),"")</f>
        <v/>
      </c>
    </row>
    <row r="91" spans="2:15" x14ac:dyDescent="0.25">
      <c r="M91" s="19">
        <f>SUM(M7:M90)</f>
        <v>125</v>
      </c>
      <c r="N91" s="72">
        <f>SUM(N7:N90)</f>
        <v>0</v>
      </c>
      <c r="O91" s="62">
        <f>N91/M91</f>
        <v>0</v>
      </c>
    </row>
  </sheetData>
  <sheetProtection algorithmName="SHA-512" hashValue="0CehiT4RoHFB0VsP0Oum0oRCRfP9dRhV5/Y8px8ShalNBeB5PDq35Pk8SSqGoWyo1SoZkpVNOGI3Dsbo4fLUvw==" saltValue="PBDYNttouOhgszqjET23nA==" spinCount="100000" sheet="1" objects="1" scenarios="1" selectLockedCells="1"/>
  <sortState xmlns:xlrd2="http://schemas.microsoft.com/office/spreadsheetml/2017/richdata2" ref="B69:T73">
    <sortCondition ref="D69:D73"/>
    <sortCondition ref="E69:E73"/>
  </sortState>
  <conditionalFormatting sqref="F12:K12">
    <cfRule type="expression" dxfId="20" priority="13">
      <formula>$D12="Y"</formula>
    </cfRule>
  </conditionalFormatting>
  <conditionalFormatting sqref="F15:K15">
    <cfRule type="expression" dxfId="19" priority="12">
      <formula>$D15="Y"</formula>
    </cfRule>
  </conditionalFormatting>
  <conditionalFormatting sqref="F24:K29">
    <cfRule type="expression" dxfId="18" priority="11">
      <formula>$D24="Y"</formula>
    </cfRule>
  </conditionalFormatting>
  <conditionalFormatting sqref="F32:K33">
    <cfRule type="expression" dxfId="17" priority="10">
      <formula>$D32="Y"</formula>
    </cfRule>
  </conditionalFormatting>
  <conditionalFormatting sqref="F42:K51">
    <cfRule type="expression" dxfId="16" priority="9">
      <formula>$D42="Y"</formula>
    </cfRule>
  </conditionalFormatting>
  <conditionalFormatting sqref="F53:K56">
    <cfRule type="expression" dxfId="15" priority="8">
      <formula>$D53="Y"</formula>
    </cfRule>
  </conditionalFormatting>
  <conditionalFormatting sqref="F67:K76">
    <cfRule type="expression" dxfId="14" priority="7">
      <formula>$D67="Y"</formula>
    </cfRule>
  </conditionalFormatting>
  <conditionalFormatting sqref="F79:K81">
    <cfRule type="expression" dxfId="13" priority="6">
      <formula>$D79="Y"</formula>
    </cfRule>
  </conditionalFormatting>
  <conditionalFormatting sqref="K88:K90 F88:J88 F90:J90">
    <cfRule type="expression" dxfId="12" priority="4">
      <formula>$D88="Y"</formula>
    </cfRule>
    <cfRule type="expression" priority="5">
      <formula>$G88="Y"</formula>
    </cfRule>
  </conditionalFormatting>
  <conditionalFormatting sqref="E88:E90 E79:E81 E67:E76 E53:E56 E42:E51 E32:E33 E24:E29">
    <cfRule type="expression" dxfId="11" priority="1">
      <formula>D24="Y"</formula>
    </cfRule>
  </conditionalFormatting>
  <conditionalFormatting sqref="E12">
    <cfRule type="expression" dxfId="10" priority="3">
      <formula>D12="Y"</formula>
    </cfRule>
  </conditionalFormatting>
  <conditionalFormatting sqref="E15">
    <cfRule type="expression" dxfId="9" priority="2">
      <formula>D15="Y"</formula>
    </cfRule>
  </conditionalFormatting>
  <pageMargins left="0.7" right="0.7" top="0.75" bottom="0.75" header="0.3" footer="0.3"/>
  <pageSetup scale="9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5"/>
  <sheetViews>
    <sheetView showGridLines="0" zoomScale="200" zoomScaleNormal="200" workbookViewId="0">
      <pane ySplit="5" topLeftCell="A6" activePane="bottomLeft" state="frozen"/>
      <selection activeCell="AB14" sqref="AB14"/>
      <selection pane="bottomLeft" activeCell="D8" sqref="D8"/>
    </sheetView>
  </sheetViews>
  <sheetFormatPr defaultColWidth="9.140625" defaultRowHeight="15" x14ac:dyDescent="0.25"/>
  <cols>
    <col min="1" max="1" width="2.42578125" style="8" customWidth="1"/>
    <col min="2" max="2" width="2.5703125" style="28" customWidth="1"/>
    <col min="3" max="3" width="3.140625" style="8" customWidth="1"/>
    <col min="4" max="4" width="2.140625" style="12" bestFit="1" customWidth="1"/>
    <col min="5" max="5" width="35.140625" style="15" bestFit="1" customWidth="1"/>
    <col min="6" max="6" width="10.140625" style="17" bestFit="1" customWidth="1"/>
    <col min="7" max="7" width="10.5703125" style="17" bestFit="1" customWidth="1"/>
    <col min="8" max="8" width="10.140625" style="17" bestFit="1" customWidth="1"/>
    <col min="9" max="9" width="9.7109375" style="17" bestFit="1" customWidth="1"/>
    <col min="10" max="10" width="10.140625" style="17" bestFit="1" customWidth="1"/>
    <col min="11" max="11" width="10.140625" style="17" customWidth="1"/>
    <col min="12" max="12" width="2.5703125" style="17" customWidth="1"/>
    <col min="13" max="13" width="10.140625" style="17" customWidth="1"/>
    <col min="14" max="14" width="11.140625" style="17" bestFit="1" customWidth="1"/>
    <col min="15" max="16384" width="9.140625" style="8"/>
  </cols>
  <sheetData>
    <row r="1" spans="1:14" customFormat="1" x14ac:dyDescent="0.25">
      <c r="A1" s="43"/>
      <c r="C1" s="53" t="s">
        <v>258</v>
      </c>
    </row>
    <row r="2" spans="1:14" customFormat="1" x14ac:dyDescent="0.25">
      <c r="A2" s="43"/>
      <c r="C2" s="53" t="s">
        <v>259</v>
      </c>
      <c r="J2" s="17"/>
    </row>
    <row r="3" spans="1:14" customFormat="1" x14ac:dyDescent="0.25">
      <c r="A3" s="43"/>
      <c r="C3" s="53"/>
      <c r="J3" s="17"/>
    </row>
    <row r="4" spans="1:14" customFormat="1" x14ac:dyDescent="0.25">
      <c r="A4" s="43"/>
      <c r="C4" t="s">
        <v>264</v>
      </c>
    </row>
    <row r="5" spans="1:14" ht="45" customHeight="1" x14ac:dyDescent="0.25">
      <c r="F5" s="13" t="s">
        <v>255</v>
      </c>
      <c r="G5" s="13" t="s">
        <v>2</v>
      </c>
      <c r="H5" s="13" t="s">
        <v>39</v>
      </c>
      <c r="I5" s="13" t="s">
        <v>40</v>
      </c>
      <c r="J5" s="13" t="s">
        <v>41</v>
      </c>
      <c r="K5" s="13" t="s">
        <v>155</v>
      </c>
      <c r="L5" s="13"/>
      <c r="M5" s="13" t="s">
        <v>266</v>
      </c>
      <c r="N5" s="9" t="s">
        <v>211</v>
      </c>
    </row>
    <row r="6" spans="1:14" x14ac:dyDescent="0.25">
      <c r="A6" s="28" t="s">
        <v>221</v>
      </c>
      <c r="F6" s="13"/>
      <c r="G6" s="13"/>
      <c r="H6" s="13"/>
      <c r="I6" s="13"/>
      <c r="J6" s="13"/>
      <c r="K6" s="13"/>
      <c r="L6" s="13"/>
      <c r="M6" s="13"/>
      <c r="N6" s="9"/>
    </row>
    <row r="7" spans="1:14" ht="15.75" customHeight="1" x14ac:dyDescent="0.25">
      <c r="B7" s="21" t="s">
        <v>223</v>
      </c>
      <c r="D7" s="20"/>
      <c r="E7" s="8"/>
      <c r="F7" s="18"/>
      <c r="G7" s="18"/>
      <c r="H7" s="18"/>
      <c r="I7" s="18"/>
      <c r="J7" s="18"/>
      <c r="K7" s="18"/>
      <c r="L7" s="18"/>
      <c r="M7" s="6"/>
      <c r="N7" s="19"/>
    </row>
    <row r="8" spans="1:14" ht="15.75" customHeight="1" x14ac:dyDescent="0.25">
      <c r="B8" s="21"/>
      <c r="D8" s="59"/>
      <c r="E8" s="11" t="s">
        <v>45</v>
      </c>
      <c r="F8" s="54"/>
      <c r="G8" s="54"/>
      <c r="H8" s="54"/>
      <c r="I8" s="54"/>
      <c r="J8" s="54"/>
      <c r="K8" s="54"/>
      <c r="L8" s="18"/>
      <c r="M8" s="6" t="str">
        <f>IF(OR(D8="R",D8="Y"),5,"")</f>
        <v/>
      </c>
      <c r="N8" s="72" t="str">
        <f>IFERROR(IF(OR(D8="R",D8="Y"),AVERAGE(F8:K8),""),"")</f>
        <v/>
      </c>
    </row>
    <row r="9" spans="1:14" ht="15.75" customHeight="1" x14ac:dyDescent="0.25">
      <c r="B9" s="21"/>
      <c r="D9" s="59"/>
      <c r="E9" s="11" t="s">
        <v>46</v>
      </c>
      <c r="F9" s="54"/>
      <c r="G9" s="54"/>
      <c r="H9" s="54"/>
      <c r="I9" s="54"/>
      <c r="J9" s="54"/>
      <c r="K9" s="54"/>
      <c r="L9" s="18"/>
      <c r="M9" s="6" t="str">
        <f t="shared" ref="M9:M70" si="0">IF(OR(D9="R",D9="Y"),5,"")</f>
        <v/>
      </c>
      <c r="N9" s="72" t="str">
        <f>IFERROR(IF(OR(D9="R",D9="Y"),AVERAGE(F9:K9),""),"")</f>
        <v/>
      </c>
    </row>
    <row r="10" spans="1:14" ht="15.75" customHeight="1" x14ac:dyDescent="0.25">
      <c r="B10" s="21"/>
      <c r="D10" s="59"/>
      <c r="E10" s="11" t="s">
        <v>47</v>
      </c>
      <c r="F10" s="54"/>
      <c r="G10" s="54"/>
      <c r="H10" s="54"/>
      <c r="I10" s="54"/>
      <c r="J10" s="54"/>
      <c r="K10" s="54"/>
      <c r="L10" s="18"/>
      <c r="M10" s="6" t="str">
        <f t="shared" si="0"/>
        <v/>
      </c>
      <c r="N10" s="72" t="str">
        <f>IFERROR(IF(OR(D10="R",D10="Y"),AVERAGE(F10:K10),""),"")</f>
        <v/>
      </c>
    </row>
    <row r="11" spans="1:14" ht="15.75" customHeight="1" x14ac:dyDescent="0.25">
      <c r="B11" s="21"/>
      <c r="D11" s="59"/>
      <c r="E11" s="11" t="s">
        <v>3</v>
      </c>
      <c r="F11" s="54"/>
      <c r="G11" s="54"/>
      <c r="H11" s="54"/>
      <c r="I11" s="54"/>
      <c r="J11" s="54"/>
      <c r="K11" s="54"/>
      <c r="L11" s="18"/>
      <c r="M11" s="6" t="str">
        <f t="shared" si="0"/>
        <v/>
      </c>
      <c r="N11" s="72" t="str">
        <f>IFERROR(IF(OR(D11="R",D11="Y"),AVERAGE(F11:K11),""),"")</f>
        <v/>
      </c>
    </row>
    <row r="12" spans="1:14" ht="15.75" customHeight="1" x14ac:dyDescent="0.25">
      <c r="B12" s="21"/>
      <c r="D12" s="20"/>
      <c r="E12" s="22"/>
      <c r="F12" s="18"/>
      <c r="G12" s="18"/>
      <c r="H12" s="18"/>
      <c r="I12" s="18"/>
      <c r="J12" s="18"/>
      <c r="K12" s="18"/>
      <c r="L12" s="18"/>
      <c r="M12" s="6"/>
      <c r="N12" s="72"/>
    </row>
    <row r="13" spans="1:14" ht="15.75" customHeight="1" x14ac:dyDescent="0.25">
      <c r="B13" s="21" t="s">
        <v>224</v>
      </c>
      <c r="D13" s="8"/>
      <c r="E13" s="8"/>
      <c r="F13" s="18"/>
      <c r="G13" s="18"/>
      <c r="H13" s="18"/>
      <c r="I13" s="18"/>
      <c r="J13" s="18"/>
      <c r="K13" s="18"/>
      <c r="L13" s="18"/>
      <c r="M13" s="6"/>
      <c r="N13" s="72"/>
    </row>
    <row r="14" spans="1:14" ht="15.75" customHeight="1" x14ac:dyDescent="0.25">
      <c r="B14" s="21"/>
      <c r="D14" s="20" t="s">
        <v>194</v>
      </c>
      <c r="E14" s="21" t="s">
        <v>48</v>
      </c>
      <c r="F14" s="55"/>
      <c r="G14" s="55"/>
      <c r="H14" s="55"/>
      <c r="I14" s="55"/>
      <c r="J14" s="55"/>
      <c r="K14" s="55" t="s">
        <v>210</v>
      </c>
      <c r="L14" s="18"/>
      <c r="M14" s="6">
        <f t="shared" si="0"/>
        <v>5</v>
      </c>
      <c r="N14" s="72" t="str">
        <f t="shared" ref="N14:N27" si="1">IFERROR(IF(OR(D14="R",D14="Y"),AVERAGE(F14:K14),""),"")</f>
        <v/>
      </c>
    </row>
    <row r="15" spans="1:14" ht="15.75" customHeight="1" x14ac:dyDescent="0.25">
      <c r="B15" s="21"/>
      <c r="D15" s="20" t="s">
        <v>194</v>
      </c>
      <c r="E15" s="21" t="s">
        <v>52</v>
      </c>
      <c r="F15" s="55"/>
      <c r="G15" s="55"/>
      <c r="H15" s="55"/>
      <c r="I15" s="55"/>
      <c r="J15" s="55"/>
      <c r="K15" s="55" t="s">
        <v>210</v>
      </c>
      <c r="L15" s="18"/>
      <c r="M15" s="6">
        <f t="shared" si="0"/>
        <v>5</v>
      </c>
      <c r="N15" s="72" t="str">
        <f t="shared" si="1"/>
        <v/>
      </c>
    </row>
    <row r="16" spans="1:14" ht="15.75" customHeight="1" x14ac:dyDescent="0.25">
      <c r="B16" s="21"/>
      <c r="D16" s="20" t="s">
        <v>194</v>
      </c>
      <c r="E16" s="21" t="s">
        <v>57</v>
      </c>
      <c r="F16" s="55"/>
      <c r="G16" s="55"/>
      <c r="H16" s="55"/>
      <c r="I16" s="55"/>
      <c r="J16" s="55"/>
      <c r="K16" s="55" t="s">
        <v>210</v>
      </c>
      <c r="L16" s="18"/>
      <c r="M16" s="6">
        <f t="shared" si="0"/>
        <v>5</v>
      </c>
      <c r="N16" s="72" t="str">
        <f t="shared" si="1"/>
        <v/>
      </c>
    </row>
    <row r="17" spans="2:14" ht="15.75" customHeight="1" x14ac:dyDescent="0.25">
      <c r="B17" s="21"/>
      <c r="D17" s="20" t="s">
        <v>194</v>
      </c>
      <c r="E17" s="21" t="s">
        <v>173</v>
      </c>
      <c r="F17" s="55"/>
      <c r="G17" s="55"/>
      <c r="H17" s="55"/>
      <c r="I17" s="55"/>
      <c r="J17" s="55"/>
      <c r="K17" s="55" t="s">
        <v>210</v>
      </c>
      <c r="L17" s="18"/>
      <c r="M17" s="6">
        <f t="shared" si="0"/>
        <v>5</v>
      </c>
      <c r="N17" s="72" t="str">
        <f t="shared" si="1"/>
        <v/>
      </c>
    </row>
    <row r="18" spans="2:14" ht="15.75" customHeight="1" x14ac:dyDescent="0.25">
      <c r="B18" s="21"/>
      <c r="D18" s="20" t="s">
        <v>194</v>
      </c>
      <c r="E18" s="21" t="s">
        <v>172</v>
      </c>
      <c r="F18" s="55"/>
      <c r="G18" s="55"/>
      <c r="H18" s="55"/>
      <c r="I18" s="55"/>
      <c r="J18" s="55"/>
      <c r="K18" s="55" t="s">
        <v>210</v>
      </c>
      <c r="L18" s="18"/>
      <c r="M18" s="6">
        <f t="shared" si="0"/>
        <v>5</v>
      </c>
      <c r="N18" s="72" t="str">
        <f t="shared" si="1"/>
        <v/>
      </c>
    </row>
    <row r="19" spans="2:14" ht="15.75" customHeight="1" x14ac:dyDescent="0.25">
      <c r="B19" s="21"/>
      <c r="D19" s="59"/>
      <c r="E19" s="11" t="s">
        <v>49</v>
      </c>
      <c r="F19" s="54"/>
      <c r="G19" s="54"/>
      <c r="H19" s="54"/>
      <c r="I19" s="54"/>
      <c r="J19" s="54"/>
      <c r="K19" s="54"/>
      <c r="L19" s="18"/>
      <c r="M19" s="6" t="str">
        <f t="shared" si="0"/>
        <v/>
      </c>
      <c r="N19" s="72" t="str">
        <f t="shared" si="1"/>
        <v/>
      </c>
    </row>
    <row r="20" spans="2:14" ht="15.75" customHeight="1" x14ac:dyDescent="0.25">
      <c r="B20" s="21"/>
      <c r="D20" s="59"/>
      <c r="E20" s="11" t="s">
        <v>50</v>
      </c>
      <c r="F20" s="54"/>
      <c r="G20" s="54"/>
      <c r="H20" s="54"/>
      <c r="I20" s="54"/>
      <c r="J20" s="54"/>
      <c r="K20" s="54"/>
      <c r="L20" s="18"/>
      <c r="M20" s="6" t="str">
        <f t="shared" si="0"/>
        <v/>
      </c>
      <c r="N20" s="72" t="str">
        <f t="shared" si="1"/>
        <v/>
      </c>
    </row>
    <row r="21" spans="2:14" ht="15.75" customHeight="1" x14ac:dyDescent="0.25">
      <c r="B21" s="21"/>
      <c r="D21" s="59"/>
      <c r="E21" s="11" t="s">
        <v>51</v>
      </c>
      <c r="F21" s="54"/>
      <c r="G21" s="54"/>
      <c r="H21" s="54"/>
      <c r="I21" s="54"/>
      <c r="J21" s="54"/>
      <c r="K21" s="54"/>
      <c r="L21" s="18"/>
      <c r="M21" s="6" t="str">
        <f t="shared" si="0"/>
        <v/>
      </c>
      <c r="N21" s="72" t="str">
        <f t="shared" si="1"/>
        <v/>
      </c>
    </row>
    <row r="22" spans="2:14" ht="15.75" customHeight="1" x14ac:dyDescent="0.25">
      <c r="B22" s="21"/>
      <c r="D22" s="59"/>
      <c r="E22" s="11" t="s">
        <v>53</v>
      </c>
      <c r="F22" s="54"/>
      <c r="G22" s="54"/>
      <c r="H22" s="54"/>
      <c r="I22" s="54"/>
      <c r="J22" s="54"/>
      <c r="K22" s="54"/>
      <c r="L22" s="18"/>
      <c r="M22" s="6" t="str">
        <f t="shared" si="0"/>
        <v/>
      </c>
      <c r="N22" s="72" t="str">
        <f t="shared" si="1"/>
        <v/>
      </c>
    </row>
    <row r="23" spans="2:14" ht="15.75" customHeight="1" x14ac:dyDescent="0.25">
      <c r="B23" s="21"/>
      <c r="D23" s="59"/>
      <c r="E23" s="11" t="s">
        <v>54</v>
      </c>
      <c r="F23" s="54"/>
      <c r="G23" s="54"/>
      <c r="H23" s="54"/>
      <c r="I23" s="54"/>
      <c r="J23" s="54"/>
      <c r="K23" s="54"/>
      <c r="L23" s="18"/>
      <c r="M23" s="6" t="str">
        <f t="shared" si="0"/>
        <v/>
      </c>
      <c r="N23" s="72" t="str">
        <f t="shared" si="1"/>
        <v/>
      </c>
    </row>
    <row r="24" spans="2:14" ht="15.75" customHeight="1" x14ac:dyDescent="0.25">
      <c r="B24" s="21"/>
      <c r="D24" s="59"/>
      <c r="E24" s="11" t="s">
        <v>55</v>
      </c>
      <c r="F24" s="54"/>
      <c r="G24" s="54"/>
      <c r="H24" s="54"/>
      <c r="I24" s="54"/>
      <c r="J24" s="54"/>
      <c r="K24" s="54"/>
      <c r="L24" s="18"/>
      <c r="M24" s="6" t="str">
        <f t="shared" si="0"/>
        <v/>
      </c>
      <c r="N24" s="72" t="str">
        <f t="shared" si="1"/>
        <v/>
      </c>
    </row>
    <row r="25" spans="2:14" ht="15.75" customHeight="1" x14ac:dyDescent="0.25">
      <c r="B25" s="21"/>
      <c r="D25" s="59"/>
      <c r="E25" s="11" t="s">
        <v>56</v>
      </c>
      <c r="F25" s="54"/>
      <c r="G25" s="54"/>
      <c r="H25" s="54"/>
      <c r="I25" s="54"/>
      <c r="J25" s="54"/>
      <c r="K25" s="54"/>
      <c r="L25" s="18"/>
      <c r="M25" s="6" t="str">
        <f t="shared" si="0"/>
        <v/>
      </c>
      <c r="N25" s="72" t="str">
        <f t="shared" si="1"/>
        <v/>
      </c>
    </row>
    <row r="26" spans="2:14" ht="15.75" customHeight="1" x14ac:dyDescent="0.25">
      <c r="B26" s="21"/>
      <c r="D26" s="59"/>
      <c r="E26" s="11" t="s">
        <v>58</v>
      </c>
      <c r="F26" s="54"/>
      <c r="G26" s="54"/>
      <c r="H26" s="54"/>
      <c r="I26" s="54"/>
      <c r="J26" s="54"/>
      <c r="K26" s="54"/>
      <c r="L26" s="18"/>
      <c r="M26" s="6" t="str">
        <f t="shared" si="0"/>
        <v/>
      </c>
      <c r="N26" s="72" t="str">
        <f t="shared" si="1"/>
        <v/>
      </c>
    </row>
    <row r="27" spans="2:14" ht="15.75" customHeight="1" x14ac:dyDescent="0.25">
      <c r="B27" s="21"/>
      <c r="D27" s="59"/>
      <c r="E27" s="11" t="s">
        <v>59</v>
      </c>
      <c r="F27" s="54"/>
      <c r="G27" s="54"/>
      <c r="H27" s="54"/>
      <c r="I27" s="54"/>
      <c r="J27" s="54"/>
      <c r="K27" s="54"/>
      <c r="L27" s="18"/>
      <c r="M27" s="6" t="str">
        <f t="shared" si="0"/>
        <v/>
      </c>
      <c r="N27" s="72" t="str">
        <f t="shared" si="1"/>
        <v/>
      </c>
    </row>
    <row r="28" spans="2:14" ht="15.75" customHeight="1" x14ac:dyDescent="0.25">
      <c r="B28" s="21"/>
      <c r="D28" s="20"/>
      <c r="E28" s="22"/>
      <c r="F28" s="18"/>
      <c r="G28" s="18"/>
      <c r="H28" s="18"/>
      <c r="I28" s="18"/>
      <c r="J28" s="18"/>
      <c r="K28" s="18"/>
      <c r="L28" s="18"/>
      <c r="M28" s="6"/>
      <c r="N28" s="72"/>
    </row>
    <row r="29" spans="2:14" ht="15.75" customHeight="1" x14ac:dyDescent="0.25">
      <c r="B29" s="21" t="s">
        <v>225</v>
      </c>
      <c r="D29" s="8"/>
      <c r="E29" s="8"/>
      <c r="F29" s="18"/>
      <c r="G29" s="18"/>
      <c r="H29" s="18"/>
      <c r="I29" s="18"/>
      <c r="J29" s="18"/>
      <c r="K29" s="18"/>
      <c r="L29" s="18"/>
      <c r="M29" s="6"/>
      <c r="N29" s="72"/>
    </row>
    <row r="30" spans="2:14" ht="15.75" customHeight="1" x14ac:dyDescent="0.25">
      <c r="B30" s="21"/>
      <c r="D30" s="20" t="s">
        <v>194</v>
      </c>
      <c r="E30" s="21" t="s">
        <v>60</v>
      </c>
      <c r="F30" s="55"/>
      <c r="G30" s="55"/>
      <c r="H30" s="55"/>
      <c r="I30" s="55"/>
      <c r="J30" s="55"/>
      <c r="K30" s="55" t="s">
        <v>210</v>
      </c>
      <c r="L30" s="18"/>
      <c r="M30" s="6">
        <f t="shared" si="0"/>
        <v>5</v>
      </c>
      <c r="N30" s="72" t="str">
        <f t="shared" ref="N30:N41" si="2">IFERROR(IF(OR(D30="R",D30="Y"),AVERAGE(F30:K30),""),"")</f>
        <v/>
      </c>
    </row>
    <row r="31" spans="2:14" ht="15.75" customHeight="1" x14ac:dyDescent="0.25">
      <c r="B31" s="21"/>
      <c r="D31" s="20" t="s">
        <v>194</v>
      </c>
      <c r="E31" s="21" t="s">
        <v>66</v>
      </c>
      <c r="F31" s="55"/>
      <c r="G31" s="55"/>
      <c r="H31" s="55"/>
      <c r="I31" s="55"/>
      <c r="J31" s="55"/>
      <c r="K31" s="55" t="s">
        <v>210</v>
      </c>
      <c r="L31" s="18"/>
      <c r="M31" s="6">
        <f t="shared" si="0"/>
        <v>5</v>
      </c>
      <c r="N31" s="72" t="str">
        <f t="shared" si="2"/>
        <v/>
      </c>
    </row>
    <row r="32" spans="2:14" ht="15.75" customHeight="1" x14ac:dyDescent="0.25">
      <c r="B32" s="21"/>
      <c r="D32" s="20" t="s">
        <v>194</v>
      </c>
      <c r="E32" s="21" t="s">
        <v>201</v>
      </c>
      <c r="F32" s="55"/>
      <c r="G32" s="55"/>
      <c r="H32" s="55"/>
      <c r="I32" s="55"/>
      <c r="J32" s="55"/>
      <c r="K32" s="55" t="s">
        <v>210</v>
      </c>
      <c r="L32" s="18"/>
      <c r="M32" s="6">
        <f t="shared" si="0"/>
        <v>5</v>
      </c>
      <c r="N32" s="72" t="str">
        <f t="shared" si="2"/>
        <v/>
      </c>
    </row>
    <row r="33" spans="2:14" ht="15.75" customHeight="1" x14ac:dyDescent="0.25">
      <c r="B33" s="21"/>
      <c r="D33" s="59"/>
      <c r="E33" s="11" t="s">
        <v>175</v>
      </c>
      <c r="F33" s="54"/>
      <c r="G33" s="54"/>
      <c r="H33" s="54"/>
      <c r="I33" s="54"/>
      <c r="J33" s="54"/>
      <c r="K33" s="54"/>
      <c r="L33" s="18"/>
      <c r="M33" s="6" t="str">
        <f t="shared" si="0"/>
        <v/>
      </c>
      <c r="N33" s="72" t="str">
        <f t="shared" si="2"/>
        <v/>
      </c>
    </row>
    <row r="34" spans="2:14" ht="15.75" customHeight="1" x14ac:dyDescent="0.25">
      <c r="B34" s="21"/>
      <c r="D34" s="59"/>
      <c r="E34" s="11" t="s">
        <v>61</v>
      </c>
      <c r="F34" s="54"/>
      <c r="G34" s="54"/>
      <c r="H34" s="54"/>
      <c r="I34" s="54"/>
      <c r="J34" s="54"/>
      <c r="K34" s="54"/>
      <c r="L34" s="18"/>
      <c r="M34" s="6" t="str">
        <f t="shared" si="0"/>
        <v/>
      </c>
      <c r="N34" s="72" t="str">
        <f t="shared" si="2"/>
        <v/>
      </c>
    </row>
    <row r="35" spans="2:14" ht="15.75" customHeight="1" x14ac:dyDescent="0.25">
      <c r="B35" s="21"/>
      <c r="D35" s="59"/>
      <c r="E35" s="11" t="s">
        <v>174</v>
      </c>
      <c r="F35" s="54"/>
      <c r="G35" s="54"/>
      <c r="H35" s="54"/>
      <c r="I35" s="54"/>
      <c r="J35" s="54"/>
      <c r="K35" s="54"/>
      <c r="L35" s="18"/>
      <c r="M35" s="6" t="str">
        <f t="shared" si="0"/>
        <v/>
      </c>
      <c r="N35" s="72" t="str">
        <f t="shared" si="2"/>
        <v/>
      </c>
    </row>
    <row r="36" spans="2:14" ht="15.75" customHeight="1" x14ac:dyDescent="0.25">
      <c r="B36" s="21"/>
      <c r="D36" s="59"/>
      <c r="E36" s="11" t="s">
        <v>62</v>
      </c>
      <c r="F36" s="54"/>
      <c r="G36" s="54"/>
      <c r="H36" s="54"/>
      <c r="I36" s="54"/>
      <c r="J36" s="54"/>
      <c r="K36" s="54"/>
      <c r="L36" s="18"/>
      <c r="M36" s="6" t="str">
        <f t="shared" si="0"/>
        <v/>
      </c>
      <c r="N36" s="72" t="str">
        <f t="shared" si="2"/>
        <v/>
      </c>
    </row>
    <row r="37" spans="2:14" ht="15.75" customHeight="1" x14ac:dyDescent="0.25">
      <c r="B37" s="21"/>
      <c r="D37" s="59"/>
      <c r="E37" s="11" t="s">
        <v>63</v>
      </c>
      <c r="F37" s="54"/>
      <c r="G37" s="54"/>
      <c r="H37" s="54"/>
      <c r="I37" s="54"/>
      <c r="J37" s="54"/>
      <c r="K37" s="54"/>
      <c r="L37" s="18"/>
      <c r="M37" s="6" t="str">
        <f t="shared" si="0"/>
        <v/>
      </c>
      <c r="N37" s="72" t="str">
        <f t="shared" si="2"/>
        <v/>
      </c>
    </row>
    <row r="38" spans="2:14" ht="15.75" customHeight="1" x14ac:dyDescent="0.25">
      <c r="B38" s="21"/>
      <c r="D38" s="59"/>
      <c r="E38" s="11" t="s">
        <v>64</v>
      </c>
      <c r="F38" s="54"/>
      <c r="G38" s="54"/>
      <c r="H38" s="54"/>
      <c r="I38" s="54"/>
      <c r="J38" s="54"/>
      <c r="K38" s="54"/>
      <c r="L38" s="18"/>
      <c r="M38" s="6" t="str">
        <f t="shared" si="0"/>
        <v/>
      </c>
      <c r="N38" s="72" t="str">
        <f t="shared" si="2"/>
        <v/>
      </c>
    </row>
    <row r="39" spans="2:14" x14ac:dyDescent="0.25">
      <c r="B39" s="21"/>
      <c r="D39" s="59"/>
      <c r="E39" s="11" t="s">
        <v>65</v>
      </c>
      <c r="F39" s="54"/>
      <c r="G39" s="54"/>
      <c r="H39" s="54"/>
      <c r="I39" s="54"/>
      <c r="J39" s="54"/>
      <c r="K39" s="54"/>
      <c r="L39" s="18"/>
      <c r="M39" s="6" t="str">
        <f t="shared" si="0"/>
        <v/>
      </c>
      <c r="N39" s="72" t="str">
        <f t="shared" si="2"/>
        <v/>
      </c>
    </row>
    <row r="40" spans="2:14" x14ac:dyDescent="0.25">
      <c r="B40" s="21"/>
      <c r="D40" s="59"/>
      <c r="E40" s="11" t="s">
        <v>67</v>
      </c>
      <c r="F40" s="54"/>
      <c r="G40" s="54"/>
      <c r="H40" s="54"/>
      <c r="I40" s="54"/>
      <c r="J40" s="54"/>
      <c r="K40" s="54"/>
      <c r="L40" s="18"/>
      <c r="M40" s="6" t="str">
        <f t="shared" si="0"/>
        <v/>
      </c>
      <c r="N40" s="72" t="str">
        <f t="shared" si="2"/>
        <v/>
      </c>
    </row>
    <row r="41" spans="2:14" x14ac:dyDescent="0.25">
      <c r="B41" s="21"/>
      <c r="D41" s="59"/>
      <c r="E41" s="11" t="s">
        <v>68</v>
      </c>
      <c r="F41" s="54"/>
      <c r="G41" s="54"/>
      <c r="H41" s="54"/>
      <c r="I41" s="54"/>
      <c r="J41" s="54"/>
      <c r="K41" s="54"/>
      <c r="L41" s="18"/>
      <c r="M41" s="6" t="str">
        <f t="shared" si="0"/>
        <v/>
      </c>
      <c r="N41" s="72" t="str">
        <f t="shared" si="2"/>
        <v/>
      </c>
    </row>
    <row r="42" spans="2:14" x14ac:dyDescent="0.25">
      <c r="B42" s="21"/>
      <c r="D42" s="20"/>
      <c r="E42" s="22"/>
      <c r="F42" s="18"/>
      <c r="G42" s="18"/>
      <c r="H42" s="18"/>
      <c r="I42" s="18"/>
      <c r="J42" s="18"/>
      <c r="K42" s="18"/>
      <c r="L42" s="18"/>
      <c r="M42" s="6"/>
      <c r="N42" s="72"/>
    </row>
    <row r="43" spans="2:14" x14ac:dyDescent="0.25">
      <c r="B43" s="21" t="s">
        <v>226</v>
      </c>
      <c r="D43" s="8"/>
      <c r="E43" s="8"/>
      <c r="F43" s="18"/>
      <c r="G43" s="18"/>
      <c r="H43" s="18"/>
      <c r="I43" s="18"/>
      <c r="J43" s="18"/>
      <c r="K43" s="18"/>
      <c r="L43" s="18"/>
      <c r="M43" s="6"/>
      <c r="N43" s="72"/>
    </row>
    <row r="44" spans="2:14" x14ac:dyDescent="0.25">
      <c r="B44" s="8"/>
      <c r="C44" s="20" t="s">
        <v>177</v>
      </c>
      <c r="D44" s="20"/>
      <c r="E44" s="8"/>
      <c r="F44" s="18"/>
      <c r="G44" s="18"/>
      <c r="H44" s="18"/>
      <c r="I44" s="18"/>
      <c r="J44" s="18"/>
      <c r="K44" s="18"/>
      <c r="L44" s="18"/>
      <c r="M44" s="6"/>
      <c r="N44" s="72"/>
    </row>
    <row r="45" spans="2:14" x14ac:dyDescent="0.25">
      <c r="B45" s="8"/>
      <c r="C45" s="20"/>
      <c r="D45" s="59"/>
      <c r="E45" s="11" t="s">
        <v>79</v>
      </c>
      <c r="F45" s="54"/>
      <c r="G45" s="54"/>
      <c r="H45" s="54"/>
      <c r="I45" s="54"/>
      <c r="J45" s="54"/>
      <c r="K45" s="54"/>
      <c r="L45" s="18"/>
      <c r="M45" s="6" t="str">
        <f t="shared" si="0"/>
        <v/>
      </c>
      <c r="N45" s="72" t="str">
        <f>IFERROR(IF(OR(D45="R",D45="Y"),AVERAGE(F45:K45),""),"")</f>
        <v/>
      </c>
    </row>
    <row r="46" spans="2:14" x14ac:dyDescent="0.25">
      <c r="B46" s="21"/>
      <c r="C46" s="21" t="s">
        <v>178</v>
      </c>
      <c r="D46" s="20"/>
      <c r="E46" s="8"/>
      <c r="F46" s="18"/>
      <c r="G46" s="18"/>
      <c r="H46" s="18"/>
      <c r="I46" s="18"/>
      <c r="J46" s="18"/>
      <c r="K46" s="18"/>
      <c r="L46" s="18"/>
      <c r="M46" s="6"/>
      <c r="N46" s="72"/>
    </row>
    <row r="47" spans="2:14" x14ac:dyDescent="0.25">
      <c r="B47" s="21"/>
      <c r="C47" s="21"/>
      <c r="D47" s="59"/>
      <c r="E47" s="11" t="s">
        <v>71</v>
      </c>
      <c r="F47" s="54"/>
      <c r="G47" s="54"/>
      <c r="H47" s="54"/>
      <c r="I47" s="54"/>
      <c r="J47" s="54"/>
      <c r="K47" s="54"/>
      <c r="L47" s="18"/>
      <c r="M47" s="6" t="str">
        <f t="shared" si="0"/>
        <v/>
      </c>
      <c r="N47" s="72" t="str">
        <f>IFERROR(IF(OR(D47="R",D47="Y"),AVERAGE(F47:K47),""),"")</f>
        <v/>
      </c>
    </row>
    <row r="48" spans="2:14" x14ac:dyDescent="0.25">
      <c r="B48" s="21"/>
      <c r="C48" s="21"/>
      <c r="D48" s="59"/>
      <c r="E48" s="11" t="s">
        <v>186</v>
      </c>
      <c r="F48" s="54"/>
      <c r="G48" s="54"/>
      <c r="H48" s="54"/>
      <c r="I48" s="54"/>
      <c r="J48" s="54"/>
      <c r="K48" s="54"/>
      <c r="L48" s="18"/>
      <c r="M48" s="6" t="str">
        <f t="shared" si="0"/>
        <v/>
      </c>
      <c r="N48" s="72" t="str">
        <f>IFERROR(IF(OR(D48="R",D48="Y"),AVERAGE(F48:K48),""),"")</f>
        <v/>
      </c>
    </row>
    <row r="49" spans="2:14" x14ac:dyDescent="0.25">
      <c r="B49" s="21"/>
      <c r="C49" s="21"/>
      <c r="D49" s="59"/>
      <c r="E49" s="11" t="s">
        <v>80</v>
      </c>
      <c r="F49" s="54"/>
      <c r="G49" s="54"/>
      <c r="H49" s="54"/>
      <c r="I49" s="54"/>
      <c r="J49" s="54"/>
      <c r="K49" s="54"/>
      <c r="L49" s="18"/>
      <c r="M49" s="6" t="str">
        <f t="shared" si="0"/>
        <v/>
      </c>
      <c r="N49" s="72" t="str">
        <f>IFERROR(IF(OR(D49="R",D49="Y"),AVERAGE(F49:K49),""),"")</f>
        <v/>
      </c>
    </row>
    <row r="50" spans="2:14" x14ac:dyDescent="0.25">
      <c r="B50" s="21"/>
      <c r="C50" s="21" t="s">
        <v>92</v>
      </c>
      <c r="D50" s="20"/>
      <c r="E50" s="8"/>
      <c r="F50" s="18"/>
      <c r="G50" s="18"/>
      <c r="H50" s="18"/>
      <c r="I50" s="18"/>
      <c r="J50" s="18"/>
      <c r="K50" s="18"/>
      <c r="L50" s="18"/>
      <c r="M50" s="6"/>
      <c r="N50" s="72"/>
    </row>
    <row r="51" spans="2:14" ht="30" x14ac:dyDescent="0.25">
      <c r="B51" s="21"/>
      <c r="C51" s="21"/>
      <c r="D51" s="20" t="s">
        <v>194</v>
      </c>
      <c r="E51" s="42" t="s">
        <v>205</v>
      </c>
      <c r="F51" s="45"/>
      <c r="G51" s="55"/>
      <c r="H51" s="55"/>
      <c r="I51" s="55"/>
      <c r="J51" s="55"/>
      <c r="K51" s="55" t="s">
        <v>210</v>
      </c>
      <c r="L51" s="18"/>
      <c r="M51" s="6">
        <f t="shared" si="0"/>
        <v>5</v>
      </c>
      <c r="N51" s="72" t="str">
        <f t="shared" ref="N51:N70" si="3">IFERROR(IF(OR(D51="R",D51="Y"),AVERAGE(F51:K51),""),"")</f>
        <v/>
      </c>
    </row>
    <row r="52" spans="2:14" x14ac:dyDescent="0.25">
      <c r="B52" s="21"/>
      <c r="C52" s="21"/>
      <c r="D52" s="20" t="s">
        <v>194</v>
      </c>
      <c r="E52" s="20" t="s">
        <v>81</v>
      </c>
      <c r="F52" s="45"/>
      <c r="G52" s="55"/>
      <c r="H52" s="55"/>
      <c r="I52" s="55"/>
      <c r="J52" s="55"/>
      <c r="K52" s="55" t="s">
        <v>210</v>
      </c>
      <c r="L52" s="18"/>
      <c r="M52" s="6">
        <f t="shared" si="0"/>
        <v>5</v>
      </c>
      <c r="N52" s="72" t="str">
        <f t="shared" si="3"/>
        <v/>
      </c>
    </row>
    <row r="53" spans="2:14" x14ac:dyDescent="0.25">
      <c r="B53" s="21"/>
      <c r="C53" s="21"/>
      <c r="D53" s="20" t="s">
        <v>194</v>
      </c>
      <c r="E53" s="20" t="s">
        <v>83</v>
      </c>
      <c r="F53" s="45"/>
      <c r="G53" s="55"/>
      <c r="H53" s="55"/>
      <c r="I53" s="55"/>
      <c r="J53" s="55"/>
      <c r="K53" s="55" t="s">
        <v>210</v>
      </c>
      <c r="L53" s="18"/>
      <c r="M53" s="6">
        <f t="shared" si="0"/>
        <v>5</v>
      </c>
      <c r="N53" s="72" t="str">
        <f t="shared" si="3"/>
        <v/>
      </c>
    </row>
    <row r="54" spans="2:14" x14ac:dyDescent="0.25">
      <c r="B54" s="21"/>
      <c r="C54" s="21"/>
      <c r="D54" s="20" t="s">
        <v>194</v>
      </c>
      <c r="E54" s="20" t="s">
        <v>202</v>
      </c>
      <c r="F54" s="45"/>
      <c r="G54" s="55"/>
      <c r="H54" s="55"/>
      <c r="I54" s="55"/>
      <c r="J54" s="55"/>
      <c r="K54" s="55" t="s">
        <v>210</v>
      </c>
      <c r="L54" s="18"/>
      <c r="M54" s="6">
        <f t="shared" si="0"/>
        <v>5</v>
      </c>
      <c r="N54" s="72" t="str">
        <f t="shared" si="3"/>
        <v/>
      </c>
    </row>
    <row r="55" spans="2:14" x14ac:dyDescent="0.25">
      <c r="B55" s="21"/>
      <c r="C55" s="21"/>
      <c r="D55" s="20" t="s">
        <v>194</v>
      </c>
      <c r="E55" s="20" t="s">
        <v>84</v>
      </c>
      <c r="F55" s="45"/>
      <c r="G55" s="55"/>
      <c r="H55" s="55"/>
      <c r="I55" s="55"/>
      <c r="J55" s="55"/>
      <c r="K55" s="55" t="s">
        <v>210</v>
      </c>
      <c r="L55" s="18"/>
      <c r="M55" s="6">
        <f t="shared" si="0"/>
        <v>5</v>
      </c>
      <c r="N55" s="72" t="str">
        <f t="shared" si="3"/>
        <v/>
      </c>
    </row>
    <row r="56" spans="2:14" x14ac:dyDescent="0.25">
      <c r="B56" s="21"/>
      <c r="C56" s="21"/>
      <c r="D56" s="20" t="s">
        <v>194</v>
      </c>
      <c r="E56" s="20" t="s">
        <v>87</v>
      </c>
      <c r="F56" s="47"/>
      <c r="G56" s="55"/>
      <c r="H56" s="55"/>
      <c r="I56" s="55"/>
      <c r="J56" s="55"/>
      <c r="K56" s="55" t="s">
        <v>210</v>
      </c>
      <c r="L56" s="18"/>
      <c r="M56" s="6">
        <f t="shared" si="0"/>
        <v>5</v>
      </c>
      <c r="N56" s="72" t="str">
        <f t="shared" si="3"/>
        <v/>
      </c>
    </row>
    <row r="57" spans="2:14" x14ac:dyDescent="0.25">
      <c r="B57" s="21"/>
      <c r="C57" s="21"/>
      <c r="D57" s="20" t="s">
        <v>194</v>
      </c>
      <c r="E57" s="20" t="s">
        <v>73</v>
      </c>
      <c r="F57" s="55"/>
      <c r="G57" s="55"/>
      <c r="H57" s="55"/>
      <c r="I57" s="55"/>
      <c r="J57" s="55"/>
      <c r="K57" s="55" t="s">
        <v>210</v>
      </c>
      <c r="L57" s="18"/>
      <c r="M57" s="6">
        <f t="shared" si="0"/>
        <v>5</v>
      </c>
      <c r="N57" s="72" t="str">
        <f t="shared" si="3"/>
        <v/>
      </c>
    </row>
    <row r="58" spans="2:14" x14ac:dyDescent="0.25">
      <c r="B58" s="21"/>
      <c r="C58" s="21"/>
      <c r="D58" s="20" t="s">
        <v>194</v>
      </c>
      <c r="E58" s="20" t="s">
        <v>74</v>
      </c>
      <c r="F58" s="55"/>
      <c r="G58" s="55"/>
      <c r="H58" s="55"/>
      <c r="I58" s="55"/>
      <c r="J58" s="55"/>
      <c r="K58" s="55" t="s">
        <v>210</v>
      </c>
      <c r="L58" s="18"/>
      <c r="M58" s="6">
        <f t="shared" si="0"/>
        <v>5</v>
      </c>
      <c r="N58" s="72" t="str">
        <f t="shared" si="3"/>
        <v/>
      </c>
    </row>
    <row r="59" spans="2:14" x14ac:dyDescent="0.25">
      <c r="B59" s="21"/>
      <c r="C59" s="21"/>
      <c r="D59" s="20" t="s">
        <v>194</v>
      </c>
      <c r="E59" s="20" t="s">
        <v>88</v>
      </c>
      <c r="F59" s="46"/>
      <c r="G59" s="55"/>
      <c r="H59" s="55"/>
      <c r="I59" s="55"/>
      <c r="J59" s="55"/>
      <c r="K59" s="55" t="s">
        <v>210</v>
      </c>
      <c r="L59" s="18"/>
      <c r="M59" s="6">
        <f t="shared" si="0"/>
        <v>5</v>
      </c>
      <c r="N59" s="72" t="str">
        <f t="shared" si="3"/>
        <v/>
      </c>
    </row>
    <row r="60" spans="2:14" x14ac:dyDescent="0.25">
      <c r="B60" s="21"/>
      <c r="C60" s="21"/>
      <c r="D60" s="20" t="s">
        <v>194</v>
      </c>
      <c r="E60" s="20" t="s">
        <v>76</v>
      </c>
      <c r="F60" s="55"/>
      <c r="G60" s="55"/>
      <c r="H60" s="55"/>
      <c r="I60" s="55"/>
      <c r="J60" s="55"/>
      <c r="K60" s="55" t="s">
        <v>210</v>
      </c>
      <c r="L60" s="18"/>
      <c r="M60" s="6">
        <f t="shared" si="0"/>
        <v>5</v>
      </c>
      <c r="N60" s="72" t="str">
        <f t="shared" si="3"/>
        <v/>
      </c>
    </row>
    <row r="61" spans="2:14" x14ac:dyDescent="0.25">
      <c r="B61" s="21"/>
      <c r="C61" s="21"/>
      <c r="D61" s="20" t="s">
        <v>194</v>
      </c>
      <c r="E61" s="20" t="s">
        <v>77</v>
      </c>
      <c r="F61" s="55"/>
      <c r="G61" s="55"/>
      <c r="H61" s="55"/>
      <c r="I61" s="55"/>
      <c r="J61" s="55"/>
      <c r="K61" s="55" t="s">
        <v>210</v>
      </c>
      <c r="L61" s="18"/>
      <c r="M61" s="6">
        <f t="shared" si="0"/>
        <v>5</v>
      </c>
      <c r="N61" s="72" t="str">
        <f t="shared" si="3"/>
        <v/>
      </c>
    </row>
    <row r="62" spans="2:14" x14ac:dyDescent="0.25">
      <c r="B62" s="21"/>
      <c r="C62" s="21"/>
      <c r="D62" s="20" t="s">
        <v>194</v>
      </c>
      <c r="E62" s="20" t="s">
        <v>78</v>
      </c>
      <c r="F62" s="55"/>
      <c r="G62" s="55"/>
      <c r="H62" s="55"/>
      <c r="I62" s="55"/>
      <c r="J62" s="55"/>
      <c r="K62" s="55" t="s">
        <v>210</v>
      </c>
      <c r="L62" s="18"/>
      <c r="M62" s="6">
        <f t="shared" si="0"/>
        <v>5</v>
      </c>
      <c r="N62" s="72" t="str">
        <f t="shared" si="3"/>
        <v/>
      </c>
    </row>
    <row r="63" spans="2:14" x14ac:dyDescent="0.25">
      <c r="B63" s="21"/>
      <c r="C63" s="21"/>
      <c r="D63" s="59"/>
      <c r="E63" s="11" t="s">
        <v>82</v>
      </c>
      <c r="G63" s="54"/>
      <c r="H63" s="54"/>
      <c r="I63" s="54"/>
      <c r="J63" s="54"/>
      <c r="K63" s="54"/>
      <c r="L63" s="18"/>
      <c r="M63" s="6" t="str">
        <f t="shared" si="0"/>
        <v/>
      </c>
      <c r="N63" s="72" t="str">
        <f t="shared" si="3"/>
        <v/>
      </c>
    </row>
    <row r="64" spans="2:14" ht="15.75" customHeight="1" x14ac:dyDescent="0.25">
      <c r="B64" s="21"/>
      <c r="C64" s="21"/>
      <c r="D64" s="59"/>
      <c r="E64" s="11" t="s">
        <v>69</v>
      </c>
      <c r="F64" s="54"/>
      <c r="G64" s="54"/>
      <c r="H64" s="54"/>
      <c r="I64" s="54"/>
      <c r="J64" s="54"/>
      <c r="K64" s="54"/>
      <c r="L64" s="18"/>
      <c r="M64" s="6" t="str">
        <f t="shared" si="0"/>
        <v/>
      </c>
      <c r="N64" s="72" t="str">
        <f t="shared" si="3"/>
        <v/>
      </c>
    </row>
    <row r="65" spans="2:15" ht="15.75" customHeight="1" x14ac:dyDescent="0.25">
      <c r="B65" s="21"/>
      <c r="C65" s="21"/>
      <c r="D65" s="59"/>
      <c r="E65" s="11" t="s">
        <v>70</v>
      </c>
      <c r="F65" s="54"/>
      <c r="G65" s="54"/>
      <c r="H65" s="54"/>
      <c r="I65" s="54"/>
      <c r="J65" s="54"/>
      <c r="K65" s="54"/>
      <c r="L65" s="18"/>
      <c r="M65" s="6" t="str">
        <f t="shared" si="0"/>
        <v/>
      </c>
      <c r="N65" s="72" t="str">
        <f t="shared" si="3"/>
        <v/>
      </c>
    </row>
    <row r="66" spans="2:15" x14ac:dyDescent="0.25">
      <c r="B66" s="21"/>
      <c r="C66" s="21"/>
      <c r="D66" s="59"/>
      <c r="E66" s="11" t="s">
        <v>176</v>
      </c>
      <c r="F66" s="54"/>
      <c r="G66" s="54"/>
      <c r="H66" s="54"/>
      <c r="I66" s="54"/>
      <c r="J66" s="54"/>
      <c r="K66" s="54"/>
      <c r="L66" s="18"/>
      <c r="M66" s="6" t="str">
        <f t="shared" si="0"/>
        <v/>
      </c>
      <c r="N66" s="72" t="str">
        <f t="shared" si="3"/>
        <v/>
      </c>
    </row>
    <row r="67" spans="2:15" x14ac:dyDescent="0.25">
      <c r="B67" s="21"/>
      <c r="C67" s="21"/>
      <c r="D67" s="59"/>
      <c r="E67" s="11" t="s">
        <v>85</v>
      </c>
      <c r="G67" s="54"/>
      <c r="H67" s="54"/>
      <c r="I67" s="54"/>
      <c r="J67" s="54"/>
      <c r="K67" s="54"/>
      <c r="L67" s="18"/>
      <c r="M67" s="6" t="str">
        <f t="shared" si="0"/>
        <v/>
      </c>
      <c r="N67" s="72" t="str">
        <f t="shared" si="3"/>
        <v/>
      </c>
    </row>
    <row r="68" spans="2:15" x14ac:dyDescent="0.25">
      <c r="B68" s="21"/>
      <c r="C68" s="21"/>
      <c r="D68" s="59"/>
      <c r="E68" s="11" t="s">
        <v>72</v>
      </c>
      <c r="F68" s="54"/>
      <c r="G68" s="54"/>
      <c r="H68" s="54"/>
      <c r="I68" s="54"/>
      <c r="J68" s="54"/>
      <c r="K68" s="54"/>
      <c r="L68" s="18"/>
      <c r="M68" s="6" t="str">
        <f t="shared" si="0"/>
        <v/>
      </c>
      <c r="N68" s="72" t="str">
        <f t="shared" si="3"/>
        <v/>
      </c>
    </row>
    <row r="69" spans="2:15" x14ac:dyDescent="0.25">
      <c r="B69" s="21"/>
      <c r="C69" s="21"/>
      <c r="D69" s="59"/>
      <c r="E69" s="11" t="s">
        <v>86</v>
      </c>
      <c r="G69" s="54"/>
      <c r="H69" s="54"/>
      <c r="I69" s="54"/>
      <c r="J69" s="54"/>
      <c r="K69" s="54"/>
      <c r="L69" s="18"/>
      <c r="M69" s="6" t="str">
        <f t="shared" si="0"/>
        <v/>
      </c>
      <c r="N69" s="72" t="str">
        <f t="shared" si="3"/>
        <v/>
      </c>
    </row>
    <row r="70" spans="2:15" x14ac:dyDescent="0.25">
      <c r="B70" s="21"/>
      <c r="C70" s="21"/>
      <c r="D70" s="59"/>
      <c r="E70" s="11" t="s">
        <v>75</v>
      </c>
      <c r="F70" s="54"/>
      <c r="G70" s="54"/>
      <c r="H70" s="54"/>
      <c r="I70" s="54"/>
      <c r="J70" s="54"/>
      <c r="K70" s="54"/>
      <c r="L70" s="18"/>
      <c r="M70" s="6" t="str">
        <f t="shared" si="0"/>
        <v/>
      </c>
      <c r="N70" s="72" t="str">
        <f t="shared" si="3"/>
        <v/>
      </c>
    </row>
    <row r="71" spans="2:15" x14ac:dyDescent="0.25">
      <c r="B71" s="21"/>
      <c r="C71" s="21"/>
      <c r="D71" s="20"/>
      <c r="E71" s="23"/>
      <c r="F71" s="18"/>
      <c r="G71" s="18"/>
      <c r="H71" s="18"/>
      <c r="I71" s="18"/>
      <c r="J71" s="18"/>
      <c r="K71" s="18"/>
      <c r="L71" s="18"/>
      <c r="M71" s="6"/>
      <c r="N71" s="72"/>
    </row>
    <row r="72" spans="2:15" x14ac:dyDescent="0.25">
      <c r="B72" s="26" t="s">
        <v>227</v>
      </c>
      <c r="C72" s="12"/>
      <c r="E72" s="24"/>
      <c r="N72" s="73"/>
    </row>
    <row r="73" spans="2:15" x14ac:dyDescent="0.25">
      <c r="B73" s="26"/>
      <c r="C73" s="12"/>
      <c r="D73" s="20" t="s">
        <v>194</v>
      </c>
      <c r="E73" s="21" t="s">
        <v>89</v>
      </c>
      <c r="K73" s="55" t="s">
        <v>210</v>
      </c>
      <c r="L73" s="18"/>
      <c r="M73" s="6">
        <f>IF(OR(D73="R",D73="Y"),5,"")</f>
        <v>5</v>
      </c>
      <c r="N73" s="72" t="str">
        <f>IFERROR(IF(OR(D73="R",D70="Y"),IF(K73,K73,""),""),"")</f>
        <v/>
      </c>
    </row>
    <row r="74" spans="2:15" x14ac:dyDescent="0.25">
      <c r="B74" s="26"/>
      <c r="C74" s="12"/>
      <c r="D74" s="20" t="s">
        <v>194</v>
      </c>
      <c r="E74" s="21" t="s">
        <v>171</v>
      </c>
      <c r="F74" s="55"/>
      <c r="G74" s="55"/>
      <c r="H74" s="55"/>
      <c r="I74" s="55"/>
      <c r="J74" s="55"/>
      <c r="K74" s="55"/>
      <c r="L74" s="18"/>
      <c r="M74" s="40">
        <f>IF(OR(D74="R",D74="Y"),5,"")</f>
        <v>5</v>
      </c>
      <c r="N74" s="74" t="str">
        <f>IFERROR(IF(OR(D74="R",D74="Y"),AVERAGE(F74:K74),""),"")</f>
        <v/>
      </c>
    </row>
    <row r="75" spans="2:15" x14ac:dyDescent="0.25">
      <c r="M75" s="19">
        <f>SUM(M7:M74)</f>
        <v>110</v>
      </c>
      <c r="N75" s="72">
        <f>SUM(N7:N74)</f>
        <v>0</v>
      </c>
      <c r="O75" s="62">
        <f>N75/M75</f>
        <v>0</v>
      </c>
    </row>
  </sheetData>
  <sheetProtection algorithmName="SHA-512" hashValue="Trp44tFUZb9uuQGiGJwGZQSWc/5kWMVwKZlDy1M9cCRvOY08WISJ6lJomA3jUWQuy6TjQKXDlBWCP0i9YR20LA==" saltValue="eF1v0G6pdQJhr1E6aMmjow==" spinCount="100000" sheet="1" objects="1" scenarios="1" selectLockedCells="1"/>
  <conditionalFormatting sqref="F19:K27">
    <cfRule type="expression" dxfId="8" priority="9">
      <formula>$D19="Y"</formula>
    </cfRule>
  </conditionalFormatting>
  <conditionalFormatting sqref="F45:K45">
    <cfRule type="expression" dxfId="7" priority="8">
      <formula>$D45="Y"</formula>
    </cfRule>
  </conditionalFormatting>
  <conditionalFormatting sqref="F47:K49">
    <cfRule type="expression" dxfId="6" priority="7">
      <formula>$D47="Y"</formula>
    </cfRule>
  </conditionalFormatting>
  <conditionalFormatting sqref="F33:K41">
    <cfRule type="expression" dxfId="5" priority="3">
      <formula>$D33="Y"</formula>
    </cfRule>
  </conditionalFormatting>
  <conditionalFormatting sqref="F70:K70 F68:K68 F64:K66">
    <cfRule type="expression" dxfId="4" priority="6">
      <formula>$D64="Y"</formula>
    </cfRule>
  </conditionalFormatting>
  <conditionalFormatting sqref="G69:K69 G67:K67 G63:K63">
    <cfRule type="expression" dxfId="3" priority="5">
      <formula>$D63="Y"</formula>
    </cfRule>
  </conditionalFormatting>
  <conditionalFormatting sqref="F8:K11">
    <cfRule type="expression" dxfId="2" priority="4">
      <formula>$D8="Y"</formula>
    </cfRule>
  </conditionalFormatting>
  <conditionalFormatting sqref="E63:E70 E47:E49 E45 E33:E41 E19:E27 E9:E11">
    <cfRule type="expression" dxfId="1" priority="1">
      <formula>D9="Y"</formula>
    </cfRule>
  </conditionalFormatting>
  <conditionalFormatting sqref="E8">
    <cfRule type="expression" dxfId="0" priority="2">
      <formula>D8="Y"</formula>
    </cfRule>
  </conditionalFormatting>
  <pageMargins left="0.7" right="0.7" top="0.75" bottom="0.75" header="0.3" footer="0.3"/>
  <pageSetup scale="9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4"/>
  <sheetViews>
    <sheetView showGridLines="0" zoomScale="145" zoomScaleNormal="145" workbookViewId="0">
      <pane ySplit="5" topLeftCell="A6" activePane="bottomLeft" state="frozen"/>
      <selection activeCell="AB14" sqref="AB14"/>
      <selection pane="bottomLeft" activeCell="F8" sqref="F8"/>
    </sheetView>
  </sheetViews>
  <sheetFormatPr defaultColWidth="9.140625" defaultRowHeight="15" x14ac:dyDescent="0.25"/>
  <cols>
    <col min="1" max="1" width="2.42578125" style="8" customWidth="1"/>
    <col min="2" max="2" width="2.5703125" style="28" customWidth="1"/>
    <col min="3" max="3" width="3.140625" style="8" customWidth="1"/>
    <col min="4" max="4" width="2.140625" style="12" bestFit="1" customWidth="1"/>
    <col min="5" max="5" width="44" style="15" bestFit="1" customWidth="1"/>
    <col min="6" max="6" width="10.140625" style="17" bestFit="1" customWidth="1"/>
    <col min="7" max="7" width="10.5703125" style="17" bestFit="1" customWidth="1"/>
    <col min="8" max="8" width="10.140625" style="17" bestFit="1" customWidth="1"/>
    <col min="9" max="9" width="9.7109375" style="17" bestFit="1" customWidth="1"/>
    <col min="10" max="10" width="10.140625" style="17" bestFit="1" customWidth="1"/>
    <col min="11" max="15" width="10.140625" style="17" customWidth="1"/>
    <col min="16" max="16" width="2.5703125" style="17" customWidth="1"/>
    <col min="17" max="17" width="10.140625" style="17" customWidth="1"/>
    <col min="18" max="18" width="9.140625" style="17"/>
    <col min="19" max="20" width="9.140625" style="8"/>
    <col min="21" max="30" width="12" style="8" customWidth="1"/>
    <col min="31" max="16384" width="9.140625" style="8"/>
  </cols>
  <sheetData>
    <row r="1" spans="1:23" customFormat="1" x14ac:dyDescent="0.25">
      <c r="A1" s="43"/>
      <c r="C1" s="53" t="s">
        <v>258</v>
      </c>
    </row>
    <row r="2" spans="1:23" customFormat="1" x14ac:dyDescent="0.25">
      <c r="A2" s="43"/>
      <c r="C2" s="53" t="s">
        <v>259</v>
      </c>
      <c r="K2" s="17"/>
      <c r="M2" s="17"/>
      <c r="N2" s="17"/>
    </row>
    <row r="3" spans="1:23" customFormat="1" x14ac:dyDescent="0.25">
      <c r="A3" s="43"/>
      <c r="C3" s="53"/>
      <c r="K3" s="17"/>
      <c r="N3" s="17"/>
    </row>
    <row r="4" spans="1:23" customFormat="1" x14ac:dyDescent="0.25">
      <c r="A4" s="43"/>
      <c r="C4" t="s">
        <v>265</v>
      </c>
    </row>
    <row r="5" spans="1:23" ht="45" x14ac:dyDescent="0.25">
      <c r="F5" s="13" t="s">
        <v>148</v>
      </c>
      <c r="G5" s="13" t="s">
        <v>149</v>
      </c>
      <c r="H5" s="13" t="s">
        <v>218</v>
      </c>
      <c r="I5" s="13" t="s">
        <v>150</v>
      </c>
      <c r="J5" s="13" t="s">
        <v>212</v>
      </c>
      <c r="K5" s="13" t="s">
        <v>213</v>
      </c>
      <c r="L5" s="13" t="s">
        <v>214</v>
      </c>
      <c r="M5" s="13" t="s">
        <v>215</v>
      </c>
      <c r="N5" s="13" t="s">
        <v>216</v>
      </c>
      <c r="O5" s="13" t="s">
        <v>217</v>
      </c>
      <c r="P5" s="13"/>
      <c r="Q5" s="13" t="s">
        <v>256</v>
      </c>
      <c r="R5" s="9" t="s">
        <v>211</v>
      </c>
    </row>
    <row r="6" spans="1:23" x14ac:dyDescent="0.25">
      <c r="A6" s="28" t="s">
        <v>222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9"/>
    </row>
    <row r="7" spans="1:23" ht="15.75" customHeight="1" x14ac:dyDescent="0.25">
      <c r="B7" s="5" t="s">
        <v>228</v>
      </c>
      <c r="C7" s="29"/>
      <c r="D7" s="8"/>
      <c r="E7" s="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6"/>
      <c r="R7" s="19"/>
    </row>
    <row r="8" spans="1:23" ht="15.75" customHeight="1" x14ac:dyDescent="0.25">
      <c r="B8" s="5"/>
      <c r="C8" s="29"/>
      <c r="D8" s="9" t="s">
        <v>194</v>
      </c>
      <c r="E8" s="29" t="s">
        <v>141</v>
      </c>
      <c r="F8" s="55"/>
      <c r="G8" s="55"/>
      <c r="H8" s="55"/>
      <c r="I8" s="55"/>
      <c r="J8" s="55"/>
      <c r="K8" s="55"/>
      <c r="L8" s="55"/>
      <c r="M8" s="48"/>
      <c r="N8" s="18"/>
      <c r="O8" s="18"/>
      <c r="P8" s="18"/>
      <c r="Q8" s="6">
        <f>IF(OR(D8="R",D8="Y"),5,"")</f>
        <v>5</v>
      </c>
      <c r="R8" s="72">
        <f>AVERAGE(IF(F8="Y",5,0),IF(G8="Y",5,0),IF(H8="Y",5,0),IF(I8="Y",5,0),IF(J8="Y",5,0),IF(K8="Y",5,0),IF(L8="Y",5,0))</f>
        <v>0</v>
      </c>
      <c r="T8" s="29"/>
    </row>
    <row r="9" spans="1:23" ht="15.75" customHeight="1" x14ac:dyDescent="0.25">
      <c r="B9" s="5"/>
      <c r="C9" s="29"/>
      <c r="D9" s="9" t="s">
        <v>194</v>
      </c>
      <c r="E9" s="29" t="s">
        <v>267</v>
      </c>
      <c r="F9" s="55"/>
      <c r="G9" s="55"/>
      <c r="H9" s="55"/>
      <c r="I9" s="55"/>
      <c r="J9" s="55"/>
      <c r="K9" s="55"/>
      <c r="L9" s="55"/>
      <c r="M9" s="48"/>
      <c r="N9" s="18"/>
      <c r="O9" s="18"/>
      <c r="P9" s="18"/>
      <c r="Q9" s="6">
        <f>IF(OR(D9="R",D9="Y"),5,"")</f>
        <v>5</v>
      </c>
      <c r="R9" s="72">
        <f>AVERAGE(IF(F9="Y",5,0),IF(G9="Y",5,0),IF(H9="Y",5,0),IF(I9="Y",5,0),IF(J9="Y",5,0),IF(K9="Y",5,0),IF(L9="Y",5,0))</f>
        <v>0</v>
      </c>
      <c r="T9" s="29"/>
    </row>
    <row r="10" spans="1:23" ht="15.75" customHeight="1" x14ac:dyDescent="0.25">
      <c r="B10" s="5"/>
      <c r="C10" s="29"/>
      <c r="D10" s="9" t="s">
        <v>194</v>
      </c>
      <c r="E10" s="29" t="s">
        <v>142</v>
      </c>
      <c r="F10" s="55"/>
      <c r="G10" s="55"/>
      <c r="H10" s="55"/>
      <c r="I10" s="55"/>
      <c r="J10" s="55"/>
      <c r="K10" s="55"/>
      <c r="L10" s="55"/>
      <c r="M10" s="48"/>
      <c r="N10" s="18"/>
      <c r="O10" s="18"/>
      <c r="P10" s="18"/>
      <c r="Q10" s="6">
        <f>IF(OR(D10="R",D10="Y"),5,"")</f>
        <v>5</v>
      </c>
      <c r="R10" s="72">
        <f>AVERAGE(IF(F10="Y",5,0),IF(G10="Y",5,0),IF(H10="Y",5,0),IF(I10="Y",5,0),IF(J10="Y",5,0),IF(K10="Y",5,0),IF(L10="Y",5,0))</f>
        <v>0</v>
      </c>
      <c r="T10" s="29"/>
    </row>
    <row r="11" spans="1:23" ht="15.75" customHeight="1" x14ac:dyDescent="0.25">
      <c r="B11" s="5"/>
      <c r="C11" s="29"/>
      <c r="D11" s="9" t="s">
        <v>194</v>
      </c>
      <c r="E11" s="29" t="s">
        <v>182</v>
      </c>
      <c r="F11" s="55"/>
      <c r="G11" s="55"/>
      <c r="H11" s="55"/>
      <c r="I11" s="55"/>
      <c r="J11" s="55"/>
      <c r="K11" s="55"/>
      <c r="L11" s="55"/>
      <c r="M11" s="48"/>
      <c r="N11" s="18"/>
      <c r="O11" s="18"/>
      <c r="P11" s="18"/>
      <c r="Q11" s="6">
        <f>IF(OR(D11="R",D11="Y"),5,"")</f>
        <v>5</v>
      </c>
      <c r="R11" s="72">
        <f>AVERAGE(IF(F11="Y",5,0),IF(G11="Y",5,0),IF(H11="Y",5,0),IF(I11="Y",5,0),IF(J11="Y",5,0),IF(K11="Y",5,0),IF(L11="Y",5,0))</f>
        <v>0</v>
      </c>
      <c r="T11" s="29"/>
    </row>
    <row r="12" spans="1:23" ht="15.75" customHeight="1" x14ac:dyDescent="0.25">
      <c r="B12" s="8"/>
      <c r="D12" s="9" t="s">
        <v>194</v>
      </c>
      <c r="E12" s="29" t="s">
        <v>140</v>
      </c>
      <c r="F12" s="55"/>
      <c r="G12" s="55"/>
      <c r="H12" s="55"/>
      <c r="I12" s="55"/>
      <c r="J12" s="55"/>
      <c r="K12" s="55"/>
      <c r="L12" s="55"/>
      <c r="M12" s="48"/>
      <c r="N12" s="18"/>
      <c r="O12" s="18"/>
      <c r="P12" s="18"/>
      <c r="Q12" s="6">
        <f>IF(OR(D12="R",D12="Y"),5,"")</f>
        <v>5</v>
      </c>
      <c r="R12" s="72">
        <f>AVERAGE(IF(F12="Y",5,0),IF(G12="Y",5,0),IF(H12="Y",5,0),IF(I12="Y",5,0),IF(J12="Y",5,0),IF(K12="Y",5,0),IF(L12="Y",5,0))</f>
        <v>0</v>
      </c>
      <c r="T12" s="29"/>
    </row>
    <row r="13" spans="1:23" ht="15.75" customHeight="1" x14ac:dyDescent="0.25">
      <c r="B13" s="8"/>
      <c r="D13" s="9"/>
      <c r="E13" s="2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6"/>
      <c r="R13" s="52"/>
      <c r="T13" s="29"/>
    </row>
    <row r="14" spans="1:23" ht="15.75" customHeight="1" x14ac:dyDescent="0.25">
      <c r="B14" s="5" t="s">
        <v>229</v>
      </c>
      <c r="C14" s="29"/>
      <c r="D14" s="9"/>
      <c r="E14" s="2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6"/>
      <c r="R14" s="52"/>
      <c r="T14" s="29"/>
    </row>
    <row r="15" spans="1:23" ht="15.75" customHeight="1" x14ac:dyDescent="0.25">
      <c r="B15" s="5"/>
      <c r="C15" s="29"/>
      <c r="D15" s="9" t="s">
        <v>194</v>
      </c>
      <c r="E15" s="29" t="s">
        <v>179</v>
      </c>
      <c r="F15" s="55"/>
      <c r="G15" s="48"/>
      <c r="H15" s="18"/>
      <c r="I15" s="18"/>
      <c r="J15" s="18"/>
      <c r="K15" s="18"/>
      <c r="L15" s="18"/>
      <c r="M15" s="18"/>
      <c r="N15" s="18"/>
      <c r="O15" s="18"/>
      <c r="P15" s="18"/>
      <c r="Q15" s="6">
        <f>IF(OR(D15="R",D15="Y"),5,"")</f>
        <v>5</v>
      </c>
      <c r="R15" s="72">
        <f>IF(F15="Y",5,0)</f>
        <v>0</v>
      </c>
      <c r="T15" s="30"/>
      <c r="W15" s="8" t="str">
        <f>IF($D15="Y",IF(G15="Y",5,0),"")</f>
        <v/>
      </c>
    </row>
    <row r="16" spans="1:23" ht="15.75" customHeight="1" x14ac:dyDescent="0.25">
      <c r="B16" s="5"/>
      <c r="C16" s="29"/>
      <c r="D16" s="9" t="s">
        <v>194</v>
      </c>
      <c r="E16" s="29" t="s">
        <v>180</v>
      </c>
      <c r="F16" s="55"/>
      <c r="G16" s="48"/>
      <c r="H16" s="18"/>
      <c r="I16" s="18"/>
      <c r="J16" s="18"/>
      <c r="K16" s="18"/>
      <c r="L16" s="18"/>
      <c r="M16" s="18"/>
      <c r="N16" s="18"/>
      <c r="O16" s="18"/>
      <c r="P16" s="18"/>
      <c r="Q16" s="6">
        <f>IF(OR(D16="R",D16="Y"),5,"")</f>
        <v>5</v>
      </c>
      <c r="R16" s="72">
        <f>IF(F16="Y",5,0)</f>
        <v>0</v>
      </c>
      <c r="T16" s="30"/>
    </row>
    <row r="17" spans="2:20" ht="15.75" customHeight="1" x14ac:dyDescent="0.25">
      <c r="B17" s="5"/>
      <c r="C17" s="29"/>
      <c r="D17" s="9" t="s">
        <v>194</v>
      </c>
      <c r="E17" s="29" t="s">
        <v>181</v>
      </c>
      <c r="F17" s="55"/>
      <c r="G17" s="48"/>
      <c r="H17" s="18"/>
      <c r="I17" s="18"/>
      <c r="J17" s="18"/>
      <c r="K17" s="18"/>
      <c r="L17" s="18"/>
      <c r="M17" s="18"/>
      <c r="N17" s="18"/>
      <c r="O17" s="18"/>
      <c r="P17" s="18"/>
      <c r="Q17" s="6">
        <f>IF(OR(D17="R",D17="Y"),5,"")</f>
        <v>5</v>
      </c>
      <c r="R17" s="72">
        <f>IF(F17="Y",5,0)</f>
        <v>0</v>
      </c>
      <c r="T17" s="30"/>
    </row>
    <row r="18" spans="2:20" ht="15.75" customHeight="1" x14ac:dyDescent="0.25">
      <c r="B18" s="5"/>
      <c r="C18" s="29"/>
      <c r="D18" s="9" t="s">
        <v>194</v>
      </c>
      <c r="E18" s="29" t="s">
        <v>253</v>
      </c>
      <c r="F18" s="55"/>
      <c r="G18" s="48"/>
      <c r="H18" s="18"/>
      <c r="I18" s="18"/>
      <c r="J18" s="18"/>
      <c r="K18" s="18"/>
      <c r="L18" s="18"/>
      <c r="M18" s="18"/>
      <c r="N18" s="18"/>
      <c r="O18" s="18"/>
      <c r="P18" s="18"/>
      <c r="Q18" s="6">
        <f>IF(OR(D18="R",D18="Y"),5,"")</f>
        <v>5</v>
      </c>
      <c r="R18" s="72">
        <f>IF(F18="Y",5,0)</f>
        <v>0</v>
      </c>
      <c r="T18" s="30"/>
    </row>
    <row r="19" spans="2:20" ht="15.75" customHeight="1" x14ac:dyDescent="0.25">
      <c r="B19" s="5"/>
      <c r="C19" s="29"/>
      <c r="D19" s="9"/>
      <c r="E19" s="3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6"/>
      <c r="R19" s="52"/>
      <c r="T19" s="30"/>
    </row>
    <row r="20" spans="2:20" ht="15.75" customHeight="1" x14ac:dyDescent="0.25">
      <c r="B20" s="5" t="s">
        <v>230</v>
      </c>
      <c r="C20" s="29"/>
      <c r="D20" s="9"/>
      <c r="E20" s="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6"/>
      <c r="R20" s="52"/>
    </row>
    <row r="21" spans="2:20" ht="15.75" customHeight="1" x14ac:dyDescent="0.25">
      <c r="B21" s="5"/>
      <c r="C21" s="29"/>
      <c r="D21" s="9" t="s">
        <v>194</v>
      </c>
      <c r="E21" s="29" t="s">
        <v>147</v>
      </c>
      <c r="F21" s="18"/>
      <c r="G21" s="18"/>
      <c r="H21" s="18"/>
      <c r="I21" s="18"/>
      <c r="J21" s="18"/>
      <c r="K21" s="18"/>
      <c r="L21" s="45"/>
      <c r="M21" s="55"/>
      <c r="N21" s="55"/>
      <c r="O21" s="55"/>
      <c r="P21" s="18"/>
      <c r="Q21" s="6">
        <f t="shared" ref="Q21:Q26" si="0">IF(OR(D21="R",D21="Y"),5,"")</f>
        <v>5</v>
      </c>
      <c r="R21" s="72">
        <f t="shared" ref="R21:R26" si="1">AVERAGE(IF(M21="Y",5,0),IF(N21="Y",5,0),IF(O21="Y",5,0))</f>
        <v>0</v>
      </c>
      <c r="T21" s="29"/>
    </row>
    <row r="22" spans="2:20" ht="15.75" customHeight="1" x14ac:dyDescent="0.25">
      <c r="B22" s="5"/>
      <c r="C22" s="29"/>
      <c r="D22" s="9" t="s">
        <v>194</v>
      </c>
      <c r="E22" s="29" t="s">
        <v>144</v>
      </c>
      <c r="F22" s="18"/>
      <c r="G22" s="18"/>
      <c r="H22" s="18"/>
      <c r="I22" s="18"/>
      <c r="J22" s="18"/>
      <c r="K22" s="18"/>
      <c r="L22" s="45"/>
      <c r="M22" s="55"/>
      <c r="N22" s="55"/>
      <c r="O22" s="55"/>
      <c r="P22" s="18"/>
      <c r="Q22" s="6">
        <f t="shared" si="0"/>
        <v>5</v>
      </c>
      <c r="R22" s="72">
        <f t="shared" si="1"/>
        <v>0</v>
      </c>
      <c r="T22" s="29"/>
    </row>
    <row r="23" spans="2:20" ht="15.75" customHeight="1" x14ac:dyDescent="0.25">
      <c r="B23" s="5"/>
      <c r="C23" s="29"/>
      <c r="D23" s="9" t="s">
        <v>194</v>
      </c>
      <c r="E23" s="29" t="s">
        <v>146</v>
      </c>
      <c r="F23" s="18"/>
      <c r="G23" s="18"/>
      <c r="H23" s="18"/>
      <c r="I23" s="18"/>
      <c r="J23" s="18"/>
      <c r="K23" s="18"/>
      <c r="L23" s="45"/>
      <c r="M23" s="55"/>
      <c r="N23" s="55"/>
      <c r="O23" s="55"/>
      <c r="P23" s="18"/>
      <c r="Q23" s="6">
        <f t="shared" si="0"/>
        <v>5</v>
      </c>
      <c r="R23" s="72">
        <f t="shared" si="1"/>
        <v>0</v>
      </c>
      <c r="T23" s="29"/>
    </row>
    <row r="24" spans="2:20" ht="15.75" customHeight="1" x14ac:dyDescent="0.25">
      <c r="B24" s="5"/>
      <c r="C24" s="29"/>
      <c r="D24" s="9" t="s">
        <v>194</v>
      </c>
      <c r="E24" s="29" t="s">
        <v>145</v>
      </c>
      <c r="F24" s="18"/>
      <c r="G24" s="18"/>
      <c r="H24" s="18"/>
      <c r="I24" s="18"/>
      <c r="J24" s="18"/>
      <c r="K24" s="18"/>
      <c r="L24" s="45"/>
      <c r="M24" s="55"/>
      <c r="N24" s="55"/>
      <c r="O24" s="55"/>
      <c r="P24" s="18"/>
      <c r="Q24" s="6">
        <f t="shared" si="0"/>
        <v>5</v>
      </c>
      <c r="R24" s="72">
        <f t="shared" si="1"/>
        <v>0</v>
      </c>
      <c r="T24" s="29"/>
    </row>
    <row r="25" spans="2:20" ht="15.75" customHeight="1" x14ac:dyDescent="0.25">
      <c r="B25" s="5"/>
      <c r="C25" s="29"/>
      <c r="D25" s="9" t="s">
        <v>194</v>
      </c>
      <c r="E25" s="29" t="s">
        <v>143</v>
      </c>
      <c r="F25" s="18"/>
      <c r="G25" s="18"/>
      <c r="H25" s="18"/>
      <c r="I25" s="18"/>
      <c r="J25" s="18"/>
      <c r="K25" s="18"/>
      <c r="L25" s="45"/>
      <c r="M25" s="55"/>
      <c r="N25" s="55"/>
      <c r="O25" s="55"/>
      <c r="P25" s="18"/>
      <c r="Q25" s="6">
        <f t="shared" si="0"/>
        <v>5</v>
      </c>
      <c r="R25" s="72">
        <f t="shared" si="1"/>
        <v>0</v>
      </c>
      <c r="T25" s="29"/>
    </row>
    <row r="26" spans="2:20" ht="15.75" customHeight="1" x14ac:dyDescent="0.25">
      <c r="B26" s="8"/>
      <c r="D26" s="9" t="s">
        <v>194</v>
      </c>
      <c r="E26" s="29" t="s">
        <v>183</v>
      </c>
      <c r="F26" s="18"/>
      <c r="G26" s="18"/>
      <c r="H26" s="18"/>
      <c r="I26" s="18"/>
      <c r="J26" s="18"/>
      <c r="K26" s="18"/>
      <c r="L26" s="45"/>
      <c r="M26" s="55"/>
      <c r="N26" s="55"/>
      <c r="O26" s="55"/>
      <c r="P26" s="18"/>
      <c r="Q26" s="6">
        <f t="shared" si="0"/>
        <v>5</v>
      </c>
      <c r="R26" s="72">
        <f t="shared" si="1"/>
        <v>0</v>
      </c>
      <c r="T26" s="29"/>
    </row>
    <row r="27" spans="2:20" ht="15.75" customHeight="1" x14ac:dyDescent="0.25">
      <c r="B27" s="8"/>
      <c r="D27" s="9"/>
      <c r="E27" s="2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6"/>
      <c r="R27" s="52"/>
      <c r="T27" s="29"/>
    </row>
    <row r="28" spans="2:20" ht="15.75" customHeight="1" x14ac:dyDescent="0.25">
      <c r="B28" s="5" t="s">
        <v>231</v>
      </c>
      <c r="C28" s="29"/>
      <c r="D28" s="8"/>
      <c r="E28" s="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6"/>
      <c r="R28" s="52"/>
    </row>
    <row r="29" spans="2:20" ht="15.75" customHeight="1" x14ac:dyDescent="0.25">
      <c r="B29" s="5"/>
      <c r="C29" s="29"/>
      <c r="D29" s="9" t="s">
        <v>194</v>
      </c>
      <c r="E29" s="29" t="s">
        <v>151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8"/>
      <c r="Q29" s="6">
        <f>IF(OR(D29="R",D29="Y"),5,"")</f>
        <v>5</v>
      </c>
      <c r="R29" s="72">
        <f>AVERAGE(IF(F29="Y",5,0),IF(G29="Y",5,0),IF(H29="Y",5,0),IF(I29="Y",5,0),IF(J29="Y",5,0),IF(K29="Y",5,0),IF(L29="Y",5,0),IF(M29="Y",5,0),IF(N29="Y",5,0),IF(O29="Y",5,0))</f>
        <v>0</v>
      </c>
      <c r="T29" s="29"/>
    </row>
    <row r="30" spans="2:20" ht="15.75" customHeight="1" x14ac:dyDescent="0.25">
      <c r="B30" s="5"/>
      <c r="C30" s="29"/>
      <c r="D30" s="9" t="s">
        <v>194</v>
      </c>
      <c r="E30" s="29" t="s">
        <v>153</v>
      </c>
      <c r="F30" s="55"/>
      <c r="G30" s="55"/>
      <c r="H30" s="55"/>
      <c r="I30" s="55"/>
      <c r="J30" s="55"/>
      <c r="K30" s="55"/>
      <c r="L30" s="55"/>
      <c r="M30" s="49"/>
      <c r="N30" s="50"/>
      <c r="O30" s="50"/>
      <c r="P30" s="18"/>
      <c r="Q30" s="6">
        <f>IF(OR(D30="R",D30="Y"),5,"")</f>
        <v>5</v>
      </c>
      <c r="R30" s="72">
        <f>AVERAGE(IF(F30="Y",5,0),IF(G30="Y",5,0),IF(H30="Y",5,0),IF(I30="Y",5,0),IF(J30="Y",5,0),IF(K30="Y",5,0),IF(L30="Y",5,0))</f>
        <v>0</v>
      </c>
      <c r="T30" s="29"/>
    </row>
    <row r="31" spans="2:20" ht="15.75" customHeight="1" x14ac:dyDescent="0.25">
      <c r="B31" s="5"/>
      <c r="C31" s="29"/>
      <c r="D31" s="9" t="s">
        <v>194</v>
      </c>
      <c r="E31" s="29" t="s">
        <v>184</v>
      </c>
      <c r="F31" s="55"/>
      <c r="G31" s="55"/>
      <c r="H31" s="55"/>
      <c r="I31" s="55"/>
      <c r="J31" s="55"/>
      <c r="K31" s="55"/>
      <c r="L31" s="55"/>
      <c r="M31" s="48"/>
      <c r="N31" s="18"/>
      <c r="O31" s="18"/>
      <c r="P31" s="18"/>
      <c r="Q31" s="6">
        <f>IF(OR(D31="R",D31="Y"),5,"")</f>
        <v>5</v>
      </c>
      <c r="R31" s="72">
        <f>AVERAGE(IF(F31="Y",5,0),IF(G31="Y",5,0),IF(H31="Y",5,0),IF(I31="Y",5,0),IF(J31="Y",5,0),IF(K31="Y",5,0),IF(L31="Y",5,0))</f>
        <v>0</v>
      </c>
      <c r="T31" s="29"/>
    </row>
    <row r="32" spans="2:20" ht="15.75" customHeight="1" x14ac:dyDescent="0.25">
      <c r="B32" s="5"/>
      <c r="C32" s="29"/>
      <c r="D32" s="9" t="s">
        <v>194</v>
      </c>
      <c r="E32" s="29" t="s">
        <v>152</v>
      </c>
      <c r="F32" s="55"/>
      <c r="G32" s="55"/>
      <c r="H32" s="55"/>
      <c r="I32" s="55"/>
      <c r="J32" s="55"/>
      <c r="K32" s="55"/>
      <c r="L32" s="55"/>
      <c r="M32" s="48"/>
      <c r="N32" s="18"/>
      <c r="O32" s="18"/>
      <c r="P32" s="18"/>
      <c r="Q32" s="6">
        <f>IF(OR(D32="R",D32="Y"),5,"")</f>
        <v>5</v>
      </c>
      <c r="R32" s="72">
        <f>AVERAGE(IF(F32="Y",5,0),IF(G32="Y",5,0),IF(H32="Y",5,0),IF(I32="Y",5,0),IF(J32="Y",5,0),IF(K32="Y",5,0),IF(L32="Y",5,0))</f>
        <v>0</v>
      </c>
      <c r="T32" s="29"/>
    </row>
    <row r="33" spans="2:20" ht="15.75" customHeight="1" x14ac:dyDescent="0.25">
      <c r="B33" s="8"/>
      <c r="D33" s="9" t="s">
        <v>194</v>
      </c>
      <c r="E33" s="29" t="s">
        <v>185</v>
      </c>
      <c r="F33" s="55"/>
      <c r="G33" s="55"/>
      <c r="H33" s="55"/>
      <c r="I33" s="55"/>
      <c r="J33" s="55"/>
      <c r="K33" s="55"/>
      <c r="L33" s="55"/>
      <c r="M33" s="48"/>
      <c r="N33" s="18"/>
      <c r="O33" s="18"/>
      <c r="P33" s="18"/>
      <c r="Q33" s="40">
        <f>IF(OR(D33="R",D33="Y"),5,"")</f>
        <v>5</v>
      </c>
      <c r="R33" s="72">
        <f>AVERAGE(IF(F33="Y",5,0),IF(G33="Y",5,0),IF(H33="Y",5,0),IF(I33="Y",5,0),IF(J33="Y",5,0),IF(K33="Y",5,0),IF(L33="Y",5,0))</f>
        <v>0</v>
      </c>
      <c r="T33" s="29"/>
    </row>
    <row r="34" spans="2:20" x14ac:dyDescent="0.25">
      <c r="Q34" s="19">
        <f>SUM(Q7:Q33)</f>
        <v>100</v>
      </c>
      <c r="R34" s="76">
        <f>SUM(R7:R33)</f>
        <v>0</v>
      </c>
      <c r="S34" s="62">
        <f>R34/Q34</f>
        <v>0</v>
      </c>
    </row>
  </sheetData>
  <sheetProtection algorithmName="SHA-512" hashValue="Qzh2ZB+jQGJJCqTuSrCcCkcQUN41zUAZ0Wwf4gsc7Xgd8tSJkdmHB6rJl61p3HrFk020u/Rcrzp8xCUJUBw/Sg==" saltValue="xOmqbayEyrjmEK5vVyJmJA==" spinCount="100000" sheet="1" objects="1" scenarios="1" selectLockedCells="1"/>
  <pageMargins left="0.7" right="0.2" top="0.75" bottom="0.75" header="0.3" footer="0.3"/>
  <pageSetup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5"/>
  <sheetViews>
    <sheetView showGridLines="0" zoomScale="200" zoomScaleNormal="200" workbookViewId="0">
      <selection activeCell="E5" sqref="E5"/>
    </sheetView>
  </sheetViews>
  <sheetFormatPr defaultRowHeight="15" x14ac:dyDescent="0.25"/>
  <cols>
    <col min="1" max="1" width="2.5703125" customWidth="1"/>
    <col min="2" max="2" width="3" customWidth="1"/>
    <col min="3" max="3" width="8.7109375" bestFit="1" customWidth="1"/>
    <col min="6" max="6" width="10.85546875" customWidth="1"/>
    <col min="8" max="8" width="12.42578125" customWidth="1"/>
    <col min="10" max="10" width="9.140625" customWidth="1"/>
    <col min="11" max="11" width="9.28515625" customWidth="1"/>
    <col min="12" max="12" width="9.7109375" customWidth="1"/>
    <col min="13" max="13" width="18.28515625" customWidth="1"/>
  </cols>
  <sheetData>
    <row r="1" spans="1:12" x14ac:dyDescent="0.25">
      <c r="A1" s="43"/>
      <c r="C1" s="53" t="s">
        <v>258</v>
      </c>
    </row>
    <row r="2" spans="1:12" x14ac:dyDescent="0.25">
      <c r="A2" s="43"/>
      <c r="C2" s="53" t="s">
        <v>259</v>
      </c>
    </row>
    <row r="3" spans="1:12" x14ac:dyDescent="0.25">
      <c r="A3" s="43"/>
    </row>
    <row r="4" spans="1:12" x14ac:dyDescent="0.25">
      <c r="A4" s="43"/>
    </row>
    <row r="5" spans="1:12" x14ac:dyDescent="0.25">
      <c r="A5" s="43"/>
    </row>
    <row r="7" spans="1:12" x14ac:dyDescent="0.25">
      <c r="C7" s="43" t="s">
        <v>260</v>
      </c>
      <c r="E7" s="103">
        <f>'Survey Data'!D15</f>
        <v>0</v>
      </c>
      <c r="F7" s="103"/>
      <c r="G7" s="103"/>
      <c r="H7" s="103"/>
      <c r="I7" s="43" t="s">
        <v>261</v>
      </c>
      <c r="K7" s="103">
        <f>IFERROR('Survey Data'!D10,"")</f>
        <v>0</v>
      </c>
      <c r="L7" s="103"/>
    </row>
    <row r="8" spans="1:12" x14ac:dyDescent="0.25">
      <c r="E8" s="103">
        <f>'Survey Data'!D16</f>
        <v>0</v>
      </c>
      <c r="F8" s="103"/>
      <c r="G8" s="103"/>
      <c r="H8" s="103"/>
      <c r="K8" s="103">
        <f>'Survey Data'!F10</f>
        <v>0</v>
      </c>
      <c r="L8" s="103"/>
    </row>
    <row r="9" spans="1:12" x14ac:dyDescent="0.25">
      <c r="E9" s="103" t="str">
        <f>'Survey Data'!D17&amp;", "&amp;'Survey Data'!D18&amp;" "&amp;'Survey Data'!D19</f>
        <v xml:space="preserve">,  </v>
      </c>
      <c r="F9" s="103"/>
      <c r="G9" s="103"/>
      <c r="H9" s="103"/>
      <c r="K9" s="103">
        <f>'Survey Data'!H10</f>
        <v>0</v>
      </c>
      <c r="L9" s="103"/>
    </row>
    <row r="10" spans="1:12" x14ac:dyDescent="0.25">
      <c r="E10" s="103">
        <f>'Survey Data'!D20</f>
        <v>0</v>
      </c>
      <c r="F10" s="103"/>
      <c r="G10" s="103"/>
      <c r="H10" s="103"/>
    </row>
    <row r="11" spans="1:12" x14ac:dyDescent="0.25">
      <c r="E11" s="60"/>
    </row>
    <row r="12" spans="1:12" x14ac:dyDescent="0.25">
      <c r="E12" s="60"/>
    </row>
    <row r="13" spans="1:12" x14ac:dyDescent="0.25">
      <c r="E13" s="60"/>
    </row>
    <row r="14" spans="1:12" x14ac:dyDescent="0.25">
      <c r="C14" s="43" t="s">
        <v>262</v>
      </c>
      <c r="E14" s="103" t="str">
        <f>TEXT('Survey Data'!D6,"MM/DD/YYYY")&amp;" to "&amp;TEXT('Survey Data'!D7,"MM/DD/YYYY")</f>
        <v>01/00/1900 to 01/00/1900</v>
      </c>
      <c r="F14" s="103"/>
      <c r="G14" s="103"/>
      <c r="H14" s="103"/>
      <c r="I14" s="28" t="s">
        <v>263</v>
      </c>
      <c r="J14" s="28"/>
      <c r="K14" s="61" t="str">
        <f>IFERROR(IF(MIN(K22:K25)&gt;=$D$23,"GOLD",IF(MIN(K22:K25)&gt;=$D$24,"SILVER",IF(MIN(K22:K25)&gt;=$D$25,"BRONZE","FAIL"))),"")</f>
        <v>FAIL</v>
      </c>
    </row>
    <row r="20" spans="4:12" ht="15.75" thickBot="1" x14ac:dyDescent="0.3"/>
    <row r="21" spans="4:12" ht="15.75" thickBot="1" x14ac:dyDescent="0.3">
      <c r="K21" s="71" t="s">
        <v>207</v>
      </c>
      <c r="L21" s="36" t="s">
        <v>209</v>
      </c>
    </row>
    <row r="22" spans="4:12" ht="15.75" thickBot="1" x14ac:dyDescent="0.3">
      <c r="D22" s="100" t="s">
        <v>208</v>
      </c>
      <c r="E22" s="101"/>
      <c r="F22" s="102"/>
      <c r="I22" s="104" t="s">
        <v>187</v>
      </c>
      <c r="J22" s="105"/>
      <c r="K22" s="31">
        <f>Wax!O77</f>
        <v>0</v>
      </c>
      <c r="L22" s="37" t="str">
        <f>IFERROR(IF(K22&gt;=$D$23,"GOLD",IF(K22&gt;=$D$24,"SILVER",IF(K22&gt;=$D$25,"BRONZE","FAIL"))),"")</f>
        <v>FAIL</v>
      </c>
    </row>
    <row r="23" spans="4:12" x14ac:dyDescent="0.25">
      <c r="D23" s="34">
        <v>0.8</v>
      </c>
      <c r="E23" s="1" t="s">
        <v>193</v>
      </c>
      <c r="F23" s="3" t="s">
        <v>190</v>
      </c>
      <c r="I23" s="96" t="s">
        <v>188</v>
      </c>
      <c r="J23" s="97"/>
      <c r="K23" s="32">
        <f>Shell!O91</f>
        <v>0</v>
      </c>
      <c r="L23" s="38" t="str">
        <f>IFERROR(IF(K23&gt;=$D$23,"GOLD",IF(K23&gt;=$D$24,"SILVER",IF(K23&gt;=$D$25,"BRONZE","FAIL"))),"")</f>
        <v>FAIL</v>
      </c>
    </row>
    <row r="24" spans="4:12" x14ac:dyDescent="0.25">
      <c r="D24" s="34">
        <v>0.6</v>
      </c>
      <c r="E24" s="1" t="s">
        <v>193</v>
      </c>
      <c r="F24" s="3" t="s">
        <v>191</v>
      </c>
      <c r="I24" s="96" t="s">
        <v>189</v>
      </c>
      <c r="J24" s="97"/>
      <c r="K24" s="32">
        <f>Foundry!O75</f>
        <v>0</v>
      </c>
      <c r="L24" s="38" t="str">
        <f>IFERROR(IF(K24&gt;=$D$23,"GOLD",IF(K24&gt;=$D$24,"SILVER",IF(K24&gt;=$D$25,"BRONZE","FAIL"))),"")</f>
        <v>FAIL</v>
      </c>
    </row>
    <row r="25" spans="4:12" ht="15.75" thickBot="1" x14ac:dyDescent="0.3">
      <c r="D25" s="35">
        <v>0.4</v>
      </c>
      <c r="E25" s="2" t="s">
        <v>193</v>
      </c>
      <c r="F25" s="4" t="s">
        <v>192</v>
      </c>
      <c r="I25" s="98" t="s">
        <v>206</v>
      </c>
      <c r="J25" s="99"/>
      <c r="K25" s="33">
        <f>Management!S34</f>
        <v>0</v>
      </c>
      <c r="L25" s="39" t="str">
        <f>IFERROR(IF(K25&gt;=$D$23,"GOLD",IF(K25&gt;=$D$24,"SILVER",IF(K25&gt;=$D$25,"BRONZE","FAIL"))),"")</f>
        <v>FAIL</v>
      </c>
    </row>
  </sheetData>
  <sheetProtection algorithmName="SHA-512" hashValue="JZIUdI/npAft7q5FZmOnPzqrhERmHiAUGdCBcGgrITKuicPrGhKpb+59sDihf+w7xh1s8SufcarWmdibqGnnpA==" saltValue="SCxk9oo+HygrtujjV4IHFA==" spinCount="100000" sheet="1" objects="1" scenarios="1" selectLockedCells="1"/>
  <mergeCells count="13">
    <mergeCell ref="I23:J23"/>
    <mergeCell ref="I24:J24"/>
    <mergeCell ref="I25:J25"/>
    <mergeCell ref="D22:F22"/>
    <mergeCell ref="K7:L7"/>
    <mergeCell ref="K8:L8"/>
    <mergeCell ref="K9:L9"/>
    <mergeCell ref="E7:H7"/>
    <mergeCell ref="E8:H8"/>
    <mergeCell ref="E9:H9"/>
    <mergeCell ref="E10:H10"/>
    <mergeCell ref="E14:H14"/>
    <mergeCell ref="I22:J22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44"/>
  <sheetViews>
    <sheetView zoomScale="205" zoomScaleNormal="205" workbookViewId="0">
      <selection activeCell="B34" sqref="B34:W44"/>
    </sheetView>
  </sheetViews>
  <sheetFormatPr defaultColWidth="9.140625" defaultRowHeight="15" x14ac:dyDescent="0.25"/>
  <cols>
    <col min="1" max="1" width="2.140625" style="68" customWidth="1"/>
    <col min="2" max="2" width="2.5703125" style="68" customWidth="1"/>
    <col min="3" max="3" width="23.42578125" style="68" customWidth="1"/>
    <col min="4" max="26" width="3" style="68" customWidth="1"/>
    <col min="27" max="16384" width="9.140625" style="68"/>
  </cols>
  <sheetData>
    <row r="1" spans="1:28" ht="15.75" x14ac:dyDescent="0.25">
      <c r="A1" s="107" t="s">
        <v>258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77"/>
      <c r="Y1" s="77"/>
      <c r="Z1" s="77"/>
      <c r="AA1" s="77"/>
    </row>
    <row r="2" spans="1:28" ht="15.75" x14ac:dyDescent="0.25">
      <c r="A2" s="107" t="s">
        <v>277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77"/>
      <c r="Y2" s="77"/>
      <c r="Z2" s="77"/>
      <c r="AA2" s="77"/>
    </row>
    <row r="3" spans="1:28" ht="15.75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7"/>
      <c r="Y3" s="77"/>
      <c r="Z3" s="77"/>
      <c r="AA3" s="77"/>
    </row>
    <row r="4" spans="1:28" ht="15.75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7"/>
      <c r="Y4" s="77"/>
      <c r="Z4" s="77"/>
      <c r="AA4" s="77"/>
    </row>
    <row r="5" spans="1:28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</row>
    <row r="6" spans="1:28" x14ac:dyDescent="0.25">
      <c r="A6" s="80" t="s">
        <v>252</v>
      </c>
      <c r="B6" s="80"/>
      <c r="C6" s="80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</row>
    <row r="7" spans="1:28" x14ac:dyDescent="0.25">
      <c r="A7" s="81" t="s">
        <v>250</v>
      </c>
      <c r="B7" s="81"/>
      <c r="C7" s="81"/>
      <c r="D7" s="106">
        <f>'Survey Data'!D15:F15</f>
        <v>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79"/>
      <c r="V7" s="79"/>
      <c r="W7" s="79"/>
    </row>
    <row r="8" spans="1:28" x14ac:dyDescent="0.25">
      <c r="A8" s="81" t="s">
        <v>278</v>
      </c>
      <c r="B8" s="81"/>
      <c r="C8" s="81"/>
      <c r="D8" s="106">
        <f>'Survey Data'!D16:F16</f>
        <v>0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79"/>
      <c r="V8" s="79"/>
      <c r="W8" s="79"/>
    </row>
    <row r="9" spans="1:28" x14ac:dyDescent="0.25">
      <c r="A9" s="81" t="s">
        <v>276</v>
      </c>
      <c r="B9" s="81"/>
      <c r="C9" s="81"/>
      <c r="D9" s="106">
        <f>'Survey Data'!D17</f>
        <v>0</v>
      </c>
      <c r="E9" s="106"/>
      <c r="F9" s="106"/>
      <c r="G9" s="106"/>
      <c r="H9" s="106"/>
      <c r="I9" s="106"/>
      <c r="J9" s="106"/>
      <c r="K9" s="106"/>
      <c r="L9" s="106"/>
      <c r="M9" s="106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83"/>
      <c r="Z9" s="83"/>
    </row>
    <row r="10" spans="1:28" x14ac:dyDescent="0.25">
      <c r="A10" s="81" t="s">
        <v>275</v>
      </c>
      <c r="B10" s="81"/>
      <c r="C10" s="81"/>
      <c r="D10" s="110">
        <f>'Survey Data'!D18</f>
        <v>0</v>
      </c>
      <c r="E10" s="110"/>
      <c r="F10" s="110"/>
      <c r="G10" s="110"/>
      <c r="H10" s="110"/>
      <c r="I10" s="110"/>
      <c r="J10" s="110"/>
      <c r="K10" s="110"/>
      <c r="L10" s="110"/>
      <c r="M10" s="110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83"/>
      <c r="Z10" s="83"/>
    </row>
    <row r="11" spans="1:28" x14ac:dyDescent="0.25">
      <c r="A11" s="81" t="s">
        <v>274</v>
      </c>
      <c r="B11" s="81"/>
      <c r="C11" s="81"/>
      <c r="D11" s="110">
        <f>'Survey Data'!D19</f>
        <v>0</v>
      </c>
      <c r="E11" s="110"/>
      <c r="F11" s="110"/>
      <c r="G11" s="110"/>
      <c r="H11" s="110"/>
      <c r="I11" s="110"/>
      <c r="J11" s="110"/>
      <c r="K11" s="110"/>
      <c r="L11" s="110"/>
      <c r="M11" s="110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83"/>
      <c r="Z11" s="83"/>
    </row>
    <row r="12" spans="1:28" x14ac:dyDescent="0.25">
      <c r="A12" s="81" t="s">
        <v>283</v>
      </c>
      <c r="B12" s="81"/>
      <c r="C12" s="81"/>
      <c r="D12" s="110">
        <f>'Survey Data'!H23</f>
        <v>0</v>
      </c>
      <c r="E12" s="110"/>
      <c r="F12" s="110"/>
      <c r="G12" s="110"/>
      <c r="H12" s="110"/>
      <c r="I12" s="110"/>
      <c r="J12" s="110"/>
      <c r="K12" s="110"/>
      <c r="L12" s="110"/>
      <c r="M12" s="110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83"/>
      <c r="Z12" s="83"/>
      <c r="AB12" s="84"/>
    </row>
    <row r="13" spans="1:28" x14ac:dyDescent="0.25">
      <c r="A13" s="81"/>
      <c r="B13" s="81"/>
      <c r="C13" s="81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</row>
    <row r="14" spans="1:28" x14ac:dyDescent="0.25">
      <c r="A14" s="81"/>
      <c r="B14" s="81"/>
      <c r="C14" s="81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1"/>
      <c r="U14" s="79"/>
      <c r="V14" s="79"/>
      <c r="W14" s="79"/>
    </row>
    <row r="15" spans="1:28" x14ac:dyDescent="0.25">
      <c r="A15" s="80" t="str">
        <f>IF('Survey Data'!E12="X","Certified Internal Process Control Surveyor",IF('Survey Data'!G12="X","Certified Independent Process Control Surveyor","Certified Process Control Surveyor"))</f>
        <v>Certified Process Control Surveyor</v>
      </c>
      <c r="B15" s="80"/>
      <c r="C15" s="80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1"/>
      <c r="U15" s="79"/>
      <c r="V15" s="79"/>
      <c r="W15" s="79"/>
    </row>
    <row r="16" spans="1:28" x14ac:dyDescent="0.25">
      <c r="A16" s="81" t="s">
        <v>250</v>
      </c>
      <c r="B16" s="81"/>
      <c r="C16" s="81"/>
      <c r="D16" s="112">
        <f>'Survey Data'!D10</f>
        <v>0</v>
      </c>
      <c r="E16" s="112"/>
      <c r="F16" s="112"/>
      <c r="G16" s="112"/>
      <c r="H16" s="112"/>
      <c r="I16" s="112"/>
      <c r="J16" s="112"/>
      <c r="K16" s="112"/>
      <c r="L16" s="112"/>
      <c r="M16" s="112"/>
      <c r="N16" s="79"/>
      <c r="O16" s="79"/>
      <c r="P16" s="79"/>
      <c r="Q16" s="79"/>
      <c r="R16" s="79"/>
      <c r="S16" s="79"/>
      <c r="T16" s="81"/>
      <c r="U16" s="79"/>
      <c r="V16" s="79"/>
      <c r="W16" s="79"/>
    </row>
    <row r="17" spans="1:23" x14ac:dyDescent="0.25">
      <c r="A17" s="81" t="s">
        <v>273</v>
      </c>
      <c r="B17" s="81"/>
      <c r="C17" s="81"/>
      <c r="D17" s="113">
        <f>'Survey Data'!D6</f>
        <v>0</v>
      </c>
      <c r="E17" s="114"/>
      <c r="F17" s="114"/>
      <c r="G17" s="114"/>
      <c r="H17" s="114"/>
      <c r="I17" s="114"/>
      <c r="J17" s="114"/>
      <c r="K17" s="114"/>
      <c r="L17" s="114"/>
      <c r="M17" s="114"/>
      <c r="N17" s="79"/>
      <c r="O17" s="79"/>
      <c r="P17" s="79"/>
      <c r="Q17" s="79"/>
      <c r="R17" s="79"/>
      <c r="S17" s="79"/>
      <c r="T17" s="81"/>
      <c r="U17" s="79"/>
      <c r="V17" s="79"/>
      <c r="W17" s="79"/>
    </row>
    <row r="18" spans="1:23" x14ac:dyDescent="0.25">
      <c r="A18" s="81" t="s">
        <v>272</v>
      </c>
      <c r="B18" s="81"/>
      <c r="C18" s="81"/>
      <c r="D18" s="114">
        <f>'Survey Data'!F10</f>
        <v>0</v>
      </c>
      <c r="E18" s="114"/>
      <c r="F18" s="114"/>
      <c r="G18" s="114"/>
      <c r="H18" s="114"/>
      <c r="I18" s="114"/>
      <c r="J18" s="114"/>
      <c r="K18" s="114"/>
      <c r="L18" s="114"/>
      <c r="M18" s="114"/>
      <c r="N18" s="79"/>
      <c r="O18" s="79"/>
      <c r="P18" s="79"/>
      <c r="Q18" s="79"/>
      <c r="R18" s="79"/>
      <c r="S18" s="79"/>
      <c r="T18" s="81"/>
      <c r="U18" s="79"/>
      <c r="V18" s="79"/>
      <c r="W18" s="79"/>
    </row>
    <row r="19" spans="1:23" x14ac:dyDescent="0.25">
      <c r="A19" s="81" t="s">
        <v>283</v>
      </c>
      <c r="B19" s="81"/>
      <c r="C19" s="81"/>
      <c r="D19" s="114">
        <f>'Survey Data'!H10</f>
        <v>0</v>
      </c>
      <c r="E19" s="114"/>
      <c r="F19" s="114"/>
      <c r="G19" s="114"/>
      <c r="H19" s="114"/>
      <c r="I19" s="114"/>
      <c r="J19" s="114"/>
      <c r="K19" s="114"/>
      <c r="L19" s="114"/>
      <c r="M19" s="114"/>
      <c r="N19" s="79"/>
      <c r="O19" s="79"/>
      <c r="P19" s="79"/>
      <c r="Q19" s="79"/>
      <c r="R19" s="79"/>
      <c r="S19" s="79"/>
      <c r="T19" s="81"/>
      <c r="U19" s="79"/>
      <c r="V19" s="79"/>
      <c r="W19" s="79"/>
    </row>
    <row r="20" spans="1:23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3" x14ac:dyDescent="0.25">
      <c r="A21" s="80" t="s">
        <v>269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</row>
    <row r="22" spans="1:23" x14ac:dyDescent="0.25">
      <c r="A22" s="80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3" x14ac:dyDescent="0.25">
      <c r="A23" s="85" t="s">
        <v>271</v>
      </c>
      <c r="B23" s="81"/>
      <c r="C23" s="81"/>
      <c r="D23" s="111">
        <f>'Survey Data'!D7</f>
        <v>0</v>
      </c>
      <c r="E23" s="112"/>
      <c r="F23" s="112"/>
      <c r="G23" s="112"/>
      <c r="H23" s="112"/>
      <c r="I23" s="112"/>
      <c r="J23" s="112"/>
      <c r="K23" s="112"/>
      <c r="L23" s="112"/>
      <c r="M23" s="112"/>
      <c r="N23" s="79"/>
      <c r="O23" s="79"/>
      <c r="P23" s="79"/>
      <c r="Q23" s="79"/>
      <c r="R23" s="79"/>
      <c r="S23" s="79"/>
      <c r="T23" s="79"/>
      <c r="U23" s="79"/>
      <c r="V23" s="79"/>
      <c r="W23" s="79"/>
    </row>
    <row r="24" spans="1:23" x14ac:dyDescent="0.25">
      <c r="A24" s="81"/>
      <c r="B24" s="81"/>
      <c r="C24" s="81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</row>
    <row r="25" spans="1:23" ht="30.75" customHeight="1" x14ac:dyDescent="0.25">
      <c r="A25" s="80"/>
      <c r="B25" s="79"/>
      <c r="C25" s="79"/>
      <c r="D25" s="108" t="s">
        <v>270</v>
      </c>
      <c r="E25" s="108"/>
      <c r="F25" s="108"/>
      <c r="G25" s="79"/>
      <c r="H25" s="109" t="s">
        <v>211</v>
      </c>
      <c r="I25" s="109"/>
      <c r="J25" s="109"/>
      <c r="K25" s="79"/>
      <c r="L25" s="109" t="s">
        <v>279</v>
      </c>
      <c r="M25" s="109"/>
      <c r="N25" s="109"/>
      <c r="O25" s="79"/>
      <c r="P25" s="79"/>
      <c r="Q25" s="79"/>
      <c r="R25" s="79"/>
      <c r="S25" s="79"/>
      <c r="T25" s="79"/>
      <c r="U25" s="79"/>
      <c r="V25" s="79"/>
      <c r="W25" s="79"/>
    </row>
    <row r="26" spans="1:23" x14ac:dyDescent="0.25">
      <c r="A26" s="79"/>
      <c r="B26" s="81"/>
      <c r="C26" s="86" t="s">
        <v>187</v>
      </c>
      <c r="D26" s="112">
        <f>Wax!M77</f>
        <v>165</v>
      </c>
      <c r="E26" s="112"/>
      <c r="F26" s="112"/>
      <c r="G26" s="79"/>
      <c r="H26" s="115">
        <f>Wax!N77</f>
        <v>0</v>
      </c>
      <c r="I26" s="115"/>
      <c r="J26" s="115"/>
      <c r="K26" s="79"/>
      <c r="L26" s="112" t="str">
        <f>'Score Summary and Cert Level'!L22</f>
        <v>FAIL</v>
      </c>
      <c r="M26" s="112"/>
      <c r="N26" s="112"/>
      <c r="O26" s="79"/>
      <c r="P26" s="79"/>
      <c r="Q26" s="79"/>
      <c r="R26" s="79"/>
      <c r="S26" s="79"/>
      <c r="T26" s="79"/>
      <c r="U26" s="79"/>
      <c r="V26" s="79"/>
      <c r="W26" s="79"/>
    </row>
    <row r="27" spans="1:23" x14ac:dyDescent="0.25">
      <c r="A27" s="79"/>
      <c r="B27" s="81"/>
      <c r="C27" s="86" t="s">
        <v>188</v>
      </c>
      <c r="D27" s="112">
        <f>Shell!M91</f>
        <v>125</v>
      </c>
      <c r="E27" s="112"/>
      <c r="F27" s="112"/>
      <c r="G27" s="79"/>
      <c r="H27" s="115">
        <f>Shell!N91</f>
        <v>0</v>
      </c>
      <c r="I27" s="115"/>
      <c r="J27" s="115"/>
      <c r="K27" s="79"/>
      <c r="L27" s="112" t="str">
        <f>'Score Summary and Cert Level'!L23</f>
        <v>FAIL</v>
      </c>
      <c r="M27" s="112"/>
      <c r="N27" s="112"/>
      <c r="O27" s="79"/>
      <c r="P27" s="79"/>
      <c r="Q27" s="79"/>
      <c r="R27" s="79"/>
      <c r="S27" s="79"/>
      <c r="T27" s="79"/>
      <c r="U27" s="79"/>
      <c r="V27" s="79"/>
      <c r="W27" s="79"/>
    </row>
    <row r="28" spans="1:23" x14ac:dyDescent="0.25">
      <c r="A28" s="79"/>
      <c r="B28" s="81"/>
      <c r="C28" s="86" t="s">
        <v>189</v>
      </c>
      <c r="D28" s="112">
        <f>Foundry!M75</f>
        <v>110</v>
      </c>
      <c r="E28" s="112"/>
      <c r="F28" s="112"/>
      <c r="G28" s="79"/>
      <c r="H28" s="115">
        <f>Foundry!N75</f>
        <v>0</v>
      </c>
      <c r="I28" s="115"/>
      <c r="J28" s="115"/>
      <c r="K28" s="79"/>
      <c r="L28" s="112" t="str">
        <f>'Score Summary and Cert Level'!L24</f>
        <v>FAIL</v>
      </c>
      <c r="M28" s="112"/>
      <c r="N28" s="112"/>
      <c r="O28" s="79"/>
      <c r="P28" s="79"/>
      <c r="Q28" s="79"/>
      <c r="R28" s="79"/>
      <c r="S28" s="79"/>
      <c r="T28" s="79"/>
      <c r="U28" s="79"/>
      <c r="V28" s="79"/>
      <c r="W28" s="79"/>
    </row>
    <row r="29" spans="1:23" x14ac:dyDescent="0.25">
      <c r="A29" s="79"/>
      <c r="B29" s="81"/>
      <c r="C29" s="86" t="s">
        <v>206</v>
      </c>
      <c r="D29" s="112">
        <f>Management!Q34</f>
        <v>100</v>
      </c>
      <c r="E29" s="112"/>
      <c r="F29" s="112"/>
      <c r="G29" s="79"/>
      <c r="H29" s="115">
        <f>Management!R34</f>
        <v>0</v>
      </c>
      <c r="I29" s="115"/>
      <c r="J29" s="115"/>
      <c r="K29" s="79"/>
      <c r="L29" s="112" t="str">
        <f>'Score Summary and Cert Level'!L25</f>
        <v>FAIL</v>
      </c>
      <c r="M29" s="112"/>
      <c r="N29" s="112"/>
      <c r="O29" s="79"/>
      <c r="P29" s="79"/>
      <c r="Q29" s="79"/>
      <c r="R29" s="79"/>
      <c r="S29" s="79"/>
      <c r="T29" s="79"/>
      <c r="U29" s="79"/>
      <c r="V29" s="79"/>
      <c r="W29" s="79"/>
    </row>
    <row r="30" spans="1:23" ht="15.75" thickBot="1" x14ac:dyDescent="0.3">
      <c r="A30" s="79"/>
      <c r="B30" s="81"/>
      <c r="C30" s="86"/>
      <c r="D30" s="87"/>
      <c r="E30" s="79"/>
      <c r="F30" s="79"/>
      <c r="G30" s="79"/>
      <c r="H30" s="87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</row>
    <row r="31" spans="1:23" ht="15.75" thickBot="1" x14ac:dyDescent="0.3">
      <c r="A31" s="79"/>
      <c r="B31" s="79"/>
      <c r="C31" s="86" t="s">
        <v>269</v>
      </c>
      <c r="D31" s="88" t="str">
        <f>IF('Score Summary and Cert Level'!$K14="BRONZE","X","")</f>
        <v/>
      </c>
      <c r="E31" s="79" t="s">
        <v>192</v>
      </c>
      <c r="F31" s="79"/>
      <c r="G31" s="79"/>
      <c r="H31" s="88" t="str">
        <f>IF('Score Summary and Cert Level'!$K14="SILVER","X","")</f>
        <v/>
      </c>
      <c r="I31" s="79" t="s">
        <v>191</v>
      </c>
      <c r="J31" s="79"/>
      <c r="K31" s="79"/>
      <c r="L31" s="88" t="str">
        <f>IF('Score Summary and Cert Level'!$K14="GOLD","X","")</f>
        <v/>
      </c>
      <c r="M31" s="79" t="s">
        <v>190</v>
      </c>
      <c r="N31" s="79"/>
      <c r="O31" s="79"/>
      <c r="P31" s="79"/>
      <c r="Q31" s="79"/>
      <c r="R31" s="79"/>
      <c r="S31" s="79"/>
      <c r="T31" s="79"/>
      <c r="U31" s="79"/>
      <c r="V31" s="79"/>
      <c r="W31" s="79"/>
    </row>
    <row r="32" spans="1:23" x14ac:dyDescent="0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</row>
    <row r="33" spans="1:23" x14ac:dyDescent="0.25">
      <c r="A33" s="85" t="s">
        <v>268</v>
      </c>
      <c r="B33" s="80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4" spans="1:23" x14ac:dyDescent="0.25">
      <c r="A34" s="79"/>
      <c r="B34" s="116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8"/>
    </row>
    <row r="35" spans="1:23" x14ac:dyDescent="0.25">
      <c r="A35" s="79"/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1"/>
    </row>
    <row r="36" spans="1:23" x14ac:dyDescent="0.25">
      <c r="A36" s="79"/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1"/>
    </row>
    <row r="37" spans="1:23" x14ac:dyDescent="0.25">
      <c r="A37" s="79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1"/>
    </row>
    <row r="38" spans="1:23" x14ac:dyDescent="0.25">
      <c r="A38" s="79"/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1"/>
    </row>
    <row r="39" spans="1:23" x14ac:dyDescent="0.25">
      <c r="A39" s="79"/>
      <c r="B39" s="119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1"/>
    </row>
    <row r="40" spans="1:23" x14ac:dyDescent="0.25">
      <c r="A40" s="79"/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1"/>
    </row>
    <row r="41" spans="1:23" x14ac:dyDescent="0.25">
      <c r="A41" s="79"/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1"/>
    </row>
    <row r="42" spans="1:23" x14ac:dyDescent="0.25">
      <c r="A42" s="79"/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1"/>
    </row>
    <row r="43" spans="1:23" x14ac:dyDescent="0.25">
      <c r="A43" s="79"/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1"/>
    </row>
    <row r="44" spans="1:23" x14ac:dyDescent="0.25">
      <c r="A44" s="79"/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4"/>
    </row>
  </sheetData>
  <sheetProtection algorithmName="SHA-512" hashValue="gDe1FNk97tZSkyEF2v/0I6OC8cx7KL2+eysGYrB56EgUE0/H3/TFTven9kQPXrzVY2ktMM8W3e0z3ueVir5ysw==" saltValue="O3b1+HyGW9gKLZAWcKFdQA==" spinCount="100000" sheet="1" objects="1" scenarios="1" selectLockedCells="1"/>
  <mergeCells count="29">
    <mergeCell ref="D26:F26"/>
    <mergeCell ref="H26:J26"/>
    <mergeCell ref="B34:W44"/>
    <mergeCell ref="D27:F27"/>
    <mergeCell ref="H27:J27"/>
    <mergeCell ref="D28:F28"/>
    <mergeCell ref="H28:J28"/>
    <mergeCell ref="D29:F29"/>
    <mergeCell ref="H29:J29"/>
    <mergeCell ref="L26:N26"/>
    <mergeCell ref="L27:N27"/>
    <mergeCell ref="L28:N28"/>
    <mergeCell ref="L29:N29"/>
    <mergeCell ref="D7:T7"/>
    <mergeCell ref="D8:T8"/>
    <mergeCell ref="A1:W1"/>
    <mergeCell ref="A2:W2"/>
    <mergeCell ref="D25:F25"/>
    <mergeCell ref="H25:J25"/>
    <mergeCell ref="D9:M9"/>
    <mergeCell ref="D10:M10"/>
    <mergeCell ref="D11:M11"/>
    <mergeCell ref="L25:N25"/>
    <mergeCell ref="D12:M12"/>
    <mergeCell ref="D23:M23"/>
    <mergeCell ref="D16:M16"/>
    <mergeCell ref="D17:M17"/>
    <mergeCell ref="D18:M18"/>
    <mergeCell ref="D19:M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Survey Data</vt:lpstr>
      <vt:lpstr>Wax</vt:lpstr>
      <vt:lpstr>Shell</vt:lpstr>
      <vt:lpstr>Foundry</vt:lpstr>
      <vt:lpstr>Management</vt:lpstr>
      <vt:lpstr>Score Summary and Cert Level</vt:lpstr>
      <vt:lpstr>PC Certification Recommendation</vt:lpstr>
      <vt:lpstr>Foundry!Print_Area</vt:lpstr>
      <vt:lpstr>Management!Print_Area</vt:lpstr>
      <vt:lpstr>Shell!Print_Area</vt:lpstr>
      <vt:lpstr>Wax!Print_Area</vt:lpstr>
      <vt:lpstr>Foundry!Print_Titles</vt:lpstr>
      <vt:lpstr>Management!Print_Titles</vt:lpstr>
      <vt:lpstr>Shell!Print_Titles</vt:lpstr>
      <vt:lpstr>Wax!Print_Titles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Fritz</dc:creator>
  <cp:lastModifiedBy>Joseph Fritz</cp:lastModifiedBy>
  <cp:lastPrinted>2020-12-31T15:35:26Z</cp:lastPrinted>
  <dcterms:created xsi:type="dcterms:W3CDTF">2018-12-20T13:51:13Z</dcterms:created>
  <dcterms:modified xsi:type="dcterms:W3CDTF">2022-06-14T14:11:23Z</dcterms:modified>
</cp:coreProperties>
</file>